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autoCompressPictures="0"/>
  <mc:AlternateContent xmlns:mc="http://schemas.openxmlformats.org/markup-compatibility/2006">
    <mc:Choice Requires="x15">
      <x15ac:absPath xmlns:x15ac="http://schemas.microsoft.com/office/spreadsheetml/2010/11/ac" url="https://gizonline-my.sharepoint.com/personal/matshie_maputla_giz_de/Documents/"/>
    </mc:Choice>
  </mc:AlternateContent>
  <xr:revisionPtr revIDLastSave="0" documentId="8_{04B21042-64C5-4D9F-AD5E-86989ACE65C5}" xr6:coauthVersionLast="47" xr6:coauthVersionMax="47" xr10:uidLastSave="{00000000-0000-0000-0000-000000000000}"/>
  <bookViews>
    <workbookView xWindow="-110" yWindow="-110" windowWidth="19420" windowHeight="11500" activeTab="1" xr2:uid="{00000000-000D-0000-FFFF-FFFF00000000}"/>
  </bookViews>
  <sheets>
    <sheet name="Key data" sheetId="7" r:id="rId1"/>
    <sheet name="Financing budget" sheetId="6" r:id="rId2"/>
    <sheet name="Forwarding of fund" sheetId="13" r:id="rId3"/>
    <sheet name="Example" sheetId="10" r:id="rId4"/>
  </sheets>
  <definedNames>
    <definedName name="_xlnm.Print_Area" localSheetId="3">Example!$A$2:$J$97</definedName>
    <definedName name="_xlnm.Print_Area" localSheetId="1">'Financing budget'!$A$2:$K$180</definedName>
    <definedName name="_xlnm.Print_Area" localSheetId="2">'Forwarding of fund'!$A$2:$J$153</definedName>
    <definedName name="_xlnm.Print_Area" localSheetId="0">'Key data'!$B$2:$G$28</definedName>
    <definedName name="_xlnm.Print_Titles" localSheetId="3">Example!$4:$4</definedName>
    <definedName name="_xlnm.Print_Titles" localSheetId="1">'Financing budget'!$5:$5</definedName>
    <definedName name="_xlnm.Print_Titles" localSheetId="2">'Forwarding of fund'!$4:$4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B101" i="6" l="1" a="1"/>
  <c r="B101" i="6"/>
  <c r="I109" i="13"/>
  <c r="B118" i="6" a="1"/>
  <c r="B118" i="6"/>
  <c r="C118" i="6" a="1"/>
  <c r="C118" i="6"/>
  <c r="B102" i="6" a="1"/>
  <c r="B102" i="6"/>
  <c r="I101" i="6" a="1"/>
  <c r="I101" i="6"/>
  <c r="C101" i="6" a="1"/>
  <c r="C101" i="6"/>
  <c r="I102" i="6" a="1"/>
  <c r="I102" i="6"/>
  <c r="C102" i="6" a="1"/>
  <c r="C102" i="6"/>
  <c r="I118" i="6" a="1"/>
  <c r="I118" i="6"/>
  <c r="D118" i="6" a="1"/>
  <c r="D118" i="6"/>
  <c r="D102" i="6" a="1"/>
  <c r="D102" i="6"/>
  <c r="D101" i="6" a="1"/>
  <c r="D101" i="6"/>
  <c r="I100" i="6"/>
  <c r="B168" i="6" a="1"/>
  <c r="B168" i="6"/>
  <c r="B167" i="6" a="1"/>
  <c r="B167" i="6"/>
  <c r="D7" i="6"/>
  <c r="D45" i="6"/>
  <c r="B164" i="6" a="1"/>
  <c r="B164" i="6"/>
  <c r="B165" i="6" a="1"/>
  <c r="B165" i="6"/>
  <c r="I157" i="6"/>
  <c r="I127" i="13"/>
  <c r="I129" i="13"/>
  <c r="I128" i="13"/>
  <c r="B166" i="6" a="1"/>
  <c r="B166" i="6"/>
  <c r="B169" i="6" a="1"/>
  <c r="B169" i="6"/>
  <c r="B171" i="6" a="1"/>
  <c r="B171" i="6"/>
  <c r="B170" i="6" a="1"/>
  <c r="B170" i="6"/>
  <c r="H164" i="6" a="1"/>
  <c r="H164" i="6"/>
  <c r="J164" i="6"/>
  <c r="H165" i="6" a="1"/>
  <c r="H165" i="6"/>
  <c r="H171" i="6" a="1"/>
  <c r="H171" i="6"/>
  <c r="H170" i="6" a="1"/>
  <c r="H170" i="6"/>
  <c r="H169" i="6" a="1"/>
  <c r="H169" i="6"/>
  <c r="H168" i="6" a="1"/>
  <c r="H168" i="6"/>
  <c r="H167" i="6" a="1"/>
  <c r="H167" i="6"/>
  <c r="H166" i="6" a="1"/>
  <c r="H166" i="6"/>
  <c r="J2" i="13"/>
  <c r="I7" i="13"/>
  <c r="I135" i="6"/>
  <c r="D94" i="6"/>
  <c r="I8" i="6"/>
  <c r="A3" i="6"/>
  <c r="J78" i="10"/>
  <c r="I61" i="10"/>
  <c r="I132" i="13"/>
  <c r="D79" i="13"/>
  <c r="D44" i="13"/>
  <c r="I74" i="10"/>
  <c r="I75" i="10"/>
  <c r="I62" i="10"/>
  <c r="I63" i="10"/>
  <c r="I64" i="10"/>
  <c r="I58" i="10"/>
  <c r="I51" i="10"/>
  <c r="I52" i="10"/>
  <c r="I53" i="10"/>
  <c r="I54" i="10"/>
  <c r="I55" i="10"/>
  <c r="I57" i="10"/>
  <c r="I59" i="10"/>
  <c r="I42" i="10"/>
  <c r="I43" i="10"/>
  <c r="I44" i="10"/>
  <c r="I45" i="10"/>
  <c r="I46" i="10"/>
  <c r="I48" i="10"/>
  <c r="I15" i="10"/>
  <c r="I16" i="10"/>
  <c r="I17" i="10"/>
  <c r="I18" i="10"/>
  <c r="I19" i="10"/>
  <c r="I20" i="10"/>
  <c r="I21" i="10"/>
  <c r="I22" i="10"/>
  <c r="I131" i="13"/>
  <c r="I130" i="13"/>
  <c r="I18" i="13"/>
  <c r="J165" i="6"/>
  <c r="J166" i="6"/>
  <c r="J167" i="6"/>
  <c r="J168" i="6"/>
  <c r="J169" i="6"/>
  <c r="J170" i="6"/>
  <c r="J171" i="6"/>
  <c r="I158" i="6"/>
  <c r="I159" i="6"/>
  <c r="I160" i="6"/>
  <c r="I161" i="6"/>
  <c r="I136" i="6"/>
  <c r="I137" i="6"/>
  <c r="I138" i="6"/>
  <c r="I139" i="6"/>
  <c r="I140" i="6"/>
  <c r="I141" i="6"/>
  <c r="I142" i="6"/>
  <c r="I143" i="6"/>
  <c r="I144" i="6"/>
  <c r="I44" i="6"/>
  <c r="I9" i="6"/>
  <c r="A3" i="13"/>
  <c r="I34" i="10"/>
  <c r="I35" i="10"/>
  <c r="I36" i="10"/>
  <c r="I37" i="10"/>
  <c r="I27" i="10"/>
  <c r="I28" i="10"/>
  <c r="I29" i="10"/>
  <c r="I30" i="10"/>
  <c r="I92" i="13"/>
  <c r="I72" i="10"/>
  <c r="I65" i="10"/>
  <c r="I133" i="13"/>
  <c r="I79" i="13"/>
  <c r="I44" i="13"/>
  <c r="I145" i="6"/>
  <c r="I45" i="6"/>
  <c r="I134" i="6"/>
  <c r="I94" i="6"/>
  <c r="I126" i="13"/>
  <c r="J163" i="6"/>
  <c r="I38" i="10"/>
  <c r="I23" i="10"/>
  <c r="I31" i="10"/>
  <c r="I49" i="10"/>
  <c r="I62" i="13"/>
  <c r="I75" i="6"/>
  <c r="I117" i="6"/>
  <c r="I31" i="13"/>
  <c r="I30" i="13"/>
  <c r="I29" i="13"/>
  <c r="I28" i="13"/>
  <c r="I27" i="13"/>
  <c r="I26" i="13"/>
  <c r="I25" i="13"/>
  <c r="I24" i="13"/>
  <c r="I23" i="13"/>
  <c r="I22" i="13"/>
  <c r="I21" i="13"/>
  <c r="I32" i="13"/>
  <c r="I20" i="13"/>
  <c r="I19" i="13"/>
  <c r="I17" i="13"/>
  <c r="I16" i="13"/>
  <c r="I15" i="13"/>
  <c r="I14" i="13"/>
  <c r="I13" i="13"/>
  <c r="I12" i="13"/>
  <c r="I11" i="13"/>
  <c r="I37" i="6"/>
  <c r="I32" i="6"/>
  <c r="I31" i="6"/>
  <c r="I30" i="6"/>
  <c r="I29" i="6"/>
  <c r="I28" i="6"/>
  <c r="I27" i="6"/>
  <c r="I26" i="6"/>
  <c r="I25" i="6"/>
  <c r="I24" i="6"/>
  <c r="I23" i="6"/>
  <c r="I22" i="6"/>
  <c r="I21" i="6"/>
  <c r="I20" i="6"/>
  <c r="I19" i="6"/>
  <c r="I18" i="6"/>
  <c r="I17" i="6"/>
  <c r="I16" i="6"/>
  <c r="D6" i="13"/>
  <c r="B5" i="13"/>
  <c r="L6" i="6"/>
  <c r="A2" i="6"/>
  <c r="L5" i="13"/>
  <c r="L4" i="13"/>
  <c r="D75" i="6"/>
  <c r="I5" i="13"/>
  <c r="D142" i="13"/>
  <c r="D152" i="6"/>
  <c r="D133" i="13"/>
  <c r="D145" i="6"/>
  <c r="D126" i="13"/>
  <c r="D134" i="6"/>
  <c r="D109" i="13"/>
  <c r="D117" i="6"/>
  <c r="D92" i="13"/>
  <c r="D100" i="6"/>
  <c r="D62" i="13"/>
  <c r="D163" i="6"/>
  <c r="D155" i="6"/>
  <c r="L7" i="6"/>
  <c r="L5" i="6"/>
  <c r="F6" i="7"/>
  <c r="L6" i="13"/>
  <c r="J2" i="10"/>
  <c r="I8" i="13"/>
  <c r="I9" i="13"/>
  <c r="I10" i="13"/>
  <c r="I33" i="13"/>
  <c r="I34" i="13"/>
  <c r="I35" i="13"/>
  <c r="I36" i="13"/>
  <c r="I37" i="13"/>
  <c r="I38" i="13"/>
  <c r="I39" i="13"/>
  <c r="I40" i="13"/>
  <c r="I41" i="13"/>
  <c r="I42" i="13"/>
  <c r="I43" i="13"/>
  <c r="I10" i="6"/>
  <c r="I11" i="6"/>
  <c r="I12" i="6"/>
  <c r="I13" i="6"/>
  <c r="I14" i="6"/>
  <c r="I15" i="6"/>
  <c r="I33" i="6"/>
  <c r="I34" i="6"/>
  <c r="I35" i="6"/>
  <c r="I36" i="6"/>
  <c r="I38" i="6"/>
  <c r="I39" i="6"/>
  <c r="I40" i="6"/>
  <c r="I41" i="6"/>
  <c r="I42" i="6"/>
  <c r="I43" i="6"/>
  <c r="I6" i="13"/>
  <c r="I141" i="13"/>
  <c r="I7" i="6"/>
  <c r="I151" i="6"/>
  <c r="J79" i="10"/>
  <c r="J77" i="10"/>
  <c r="I11" i="10"/>
  <c r="I10" i="10"/>
  <c r="I9" i="10"/>
  <c r="I8" i="10"/>
  <c r="I7" i="10"/>
  <c r="I6" i="10"/>
  <c r="I60" i="10"/>
  <c r="I12" i="10"/>
  <c r="H13" i="7"/>
  <c r="H12" i="7"/>
  <c r="J2" i="6"/>
  <c r="H10" i="7"/>
  <c r="H9" i="7"/>
  <c r="H7" i="7"/>
  <c r="H6" i="7"/>
  <c r="I68" i="10"/>
  <c r="H143" i="13"/>
  <c r="I143" i="13"/>
  <c r="I142" i="13"/>
  <c r="H4" i="7"/>
  <c r="I144" i="13"/>
  <c r="I145" i="13"/>
  <c r="H153" i="6"/>
  <c r="I153" i="6"/>
  <c r="I152" i="6"/>
  <c r="I154" i="6"/>
  <c r="I155" i="6"/>
  <c r="I162" i="6"/>
  <c r="H70" i="10"/>
  <c r="I70" i="10"/>
  <c r="I172" i="6"/>
  <c r="K170" i="6"/>
  <c r="I69" i="10"/>
  <c r="I71" i="10"/>
  <c r="I76" i="10"/>
  <c r="K162" i="6"/>
  <c r="K169" i="6"/>
  <c r="K165" i="6"/>
  <c r="K171" i="6"/>
  <c r="K166" i="6"/>
  <c r="K167" i="6"/>
  <c r="K168" i="6"/>
  <c r="K164" i="6"/>
  <c r="I82" i="10"/>
  <c r="K79" i="10"/>
  <c r="J76" i="10"/>
  <c r="K172" i="6"/>
  <c r="K78" i="10"/>
  <c r="K76" i="10"/>
  <c r="K82" i="10"/>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<sst xmlns="http://schemas.openxmlformats.org/spreadsheetml/2006/main" count="824" uniqueCount="179">
  <si>
    <t>Key data</t>
  </si>
  <si>
    <t>Is this the first budget 
or is an existing contract being modified?</t>
  </si>
  <si>
    <t>Only select for modifications to a contract</t>
  </si>
  <si>
    <t>Project title</t>
  </si>
  <si>
    <t>Agreement number</t>
  </si>
  <si>
    <t>Do you require administration costs?</t>
  </si>
  <si>
    <t xml:space="preserve">Please enter the administration costs as a percentage </t>
  </si>
  <si>
    <t>Are you providing a (financial) contribution of your own?</t>
  </si>
  <si>
    <t>Amount in EUR</t>
  </si>
  <si>
    <t>How many donors will be co-financing the project (in addition to GIZ)?</t>
  </si>
  <si>
    <t>Name of the provider of third-party funding</t>
  </si>
  <si>
    <t>Amount of third-party funding in EUR</t>
  </si>
  <si>
    <t xml:space="preserve">Will funds be forwarded to third-party recipients? (Please note, this does not relate to services) </t>
  </si>
  <si>
    <t>A separate internal GIZ approval process is needed.</t>
  </si>
  <si>
    <t>Will materials and equipment worth more than EUR 1,000,000 be procured or is more than 50% of the contract value earmarked for the procurement of materials and equipment for a contract worth at least EUR 400,000?</t>
  </si>
  <si>
    <t xml:space="preserve">Are construction measures being financed?  </t>
  </si>
  <si>
    <r>
      <t xml:space="preserve">Are tooltips to be displayed in the budget? 
</t>
    </r>
    <r>
      <rPr>
        <sz val="9"/>
        <color rgb="FF000000"/>
        <rFont val="Arial"/>
        <family val="2"/>
      </rPr>
      <t>‘Yes’ recommended for filling out the form
‘No’ recommended for a better overview</t>
    </r>
  </si>
  <si>
    <t>Date of preparation of the budget:</t>
  </si>
  <si>
    <t>no change</t>
  </si>
  <si>
    <r>
      <t xml:space="preserve">Instructions:
</t>
    </r>
    <r>
      <rPr>
        <sz val="11"/>
        <color rgb="FF000000"/>
        <rFont val="Arial"/>
        <family val="2"/>
      </rPr>
      <t>Please fill out the key data sheet before proceeding to the 'Financing budget’ tab.
On this ‘Financing budget’ tab, please only enter information in the blue cells. All other cells will be calculated automatically.</t>
    </r>
  </si>
  <si>
    <t>change</t>
  </si>
  <si>
    <t>Description</t>
  </si>
  <si>
    <t>Code</t>
  </si>
  <si>
    <t xml:space="preserve">Quantity </t>
  </si>
  <si>
    <t>Quantity</t>
  </si>
  <si>
    <r>
      <rPr>
        <b/>
        <sz val="14"/>
        <rFont val="Arial"/>
        <family val="2"/>
      </rPr>
      <t xml:space="preserve">Eligible for support up to  
</t>
    </r>
    <r>
      <rPr>
        <b/>
        <sz val="11"/>
        <color rgb="FF000000"/>
        <rFont val="Arial"/>
        <family val="2"/>
      </rPr>
      <t xml:space="preserve">in EUR 
</t>
    </r>
    <r>
      <rPr>
        <b/>
        <sz val="14"/>
        <color rgb="FF000000"/>
        <rFont val="Arial"/>
        <family val="2"/>
      </rPr>
      <t>(price per unit)</t>
    </r>
    <r>
      <rPr>
        <b/>
        <sz val="14"/>
        <color rgb="FF000000"/>
        <rFont val="Arial"/>
        <family val="2"/>
      </rPr>
      <t xml:space="preserve"> </t>
    </r>
  </si>
  <si>
    <r>
      <t xml:space="preserve">Total 
GIZ funding
</t>
    </r>
    <r>
      <rPr>
        <b/>
        <sz val="11"/>
        <color rgb="FF000000"/>
        <rFont val="Arial"/>
        <family val="2"/>
      </rPr>
      <t>in EUR (up to)</t>
    </r>
  </si>
  <si>
    <r>
      <t xml:space="preserve">Own contributions / third-party financing
</t>
    </r>
    <r>
      <rPr>
        <b/>
        <sz val="11"/>
        <color rgb="FF000000"/>
        <rFont val="Arial"/>
        <family val="2"/>
      </rPr>
      <t xml:space="preserve">in EUR (up to) </t>
    </r>
  </si>
  <si>
    <r>
      <rPr>
        <b/>
        <sz val="11"/>
        <color rgb="FF000000"/>
        <rFont val="Arial"/>
        <family val="2"/>
      </rPr>
      <t xml:space="preserve">General information: </t>
    </r>
    <r>
      <rPr>
        <sz val="11"/>
        <color rgb="FF000000"/>
        <rFont val="Arial"/>
        <family val="2"/>
      </rPr>
      <t xml:space="preserve">
This budget format is used as a basis for settlement. You may create additional files with more detailed information for your own internal use.
All items listed in the budget must be included in the project description to ensure that the project reference is clear. 
The table contains formulas that must be retained.  
Please keep the two-decimal-place format. 
We advise rounding up units to the nearest full unit. Costs are agreed at a value of ‘up to’. </t>
    </r>
  </si>
  <si>
    <t>person</t>
  </si>
  <si>
    <t>months</t>
  </si>
  <si>
    <t>No change</t>
  </si>
  <si>
    <t>External services (type/content of service)</t>
  </si>
  <si>
    <t>Contract/Contracts</t>
  </si>
  <si>
    <t>CO2-Compensation for flights</t>
  </si>
  <si>
    <t>Compensation</t>
  </si>
  <si>
    <t>Procurement of materials and equipment</t>
  </si>
  <si>
    <t>XXX (Settled against ...)</t>
  </si>
  <si>
    <t>Subtotal – direct costs</t>
  </si>
  <si>
    <t>Administration costs</t>
  </si>
  <si>
    <t>Administration costs  (on budget lines 1 - X)</t>
  </si>
  <si>
    <t>Subtotal – Funding by GIZ (up to – upon provision of evidence)*
(direct costs + administration costs)</t>
  </si>
  <si>
    <t>Forwarding of funds to third-party recipients – a detailed budget must be provided –</t>
  </si>
  <si>
    <t xml:space="preserve">XYZ (name of the third-party recipient) </t>
  </si>
  <si>
    <t>Forwarding of funds</t>
  </si>
  <si>
    <t xml:space="preserve">Funds in % </t>
  </si>
  <si>
    <t>GIZ funding (up to – upon provision of evidence)*</t>
  </si>
  <si>
    <t>Own Contributions / third-party financing</t>
  </si>
  <si>
    <t xml:space="preserve">Contribution </t>
  </si>
  <si>
    <t>Total funding</t>
  </si>
  <si>
    <t>*All budget lines (with the exception of administration costs) are settled upon provision of evidence.</t>
  </si>
  <si>
    <t>Please note: In cases where GIZ funding is to be provided for the award of contracts for external services and/or materials and equipment and/or goods, the relevant procurement guidelines must be observed in accordance with the contractual provisions.</t>
  </si>
  <si>
    <t xml:space="preserve">Profits of the recipient will not be financed. </t>
  </si>
  <si>
    <t>For contract supplements: Please adjust the budget based on the most recently agreed budget and highlight any changes in a different colour. GIZ cannot bear costs that arise as a result of currency fluctuations.</t>
  </si>
  <si>
    <t xml:space="preserve">Name of the third-party recipient: </t>
  </si>
  <si>
    <r>
      <rPr>
        <b/>
        <sz val="14"/>
        <rFont val="Arial"/>
        <family val="2"/>
      </rPr>
      <t xml:space="preserve">Total 
GIZ funding
</t>
    </r>
    <r>
      <rPr>
        <b/>
        <sz val="11"/>
        <color rgb="FF000000"/>
        <rFont val="Arial"/>
        <family val="2"/>
      </rPr>
      <t>in EUR (up to)</t>
    </r>
  </si>
  <si>
    <t>4</t>
  </si>
  <si>
    <t>CO2-compensation for flights</t>
  </si>
  <si>
    <t>compensation</t>
  </si>
  <si>
    <t>Administration costs (on budget lines 1-X)</t>
  </si>
  <si>
    <t>Subtotal – GIZ funding (up to – upon provision of evidence)*
(direct costs + administration costs)</t>
  </si>
  <si>
    <t>Profits of the third-party recipient will not be financed.</t>
  </si>
  <si>
    <r>
      <t xml:space="preserve">Instructions:
</t>
    </r>
    <r>
      <rPr>
        <sz val="11"/>
        <color rgb="FF000000"/>
        <rFont val="Arial"/>
        <family val="2"/>
      </rPr>
      <t xml:space="preserve">This is merely intended to provide guidance in filling out the ‘Financing budget’ tab. </t>
    </r>
  </si>
  <si>
    <r>
      <rPr>
        <b/>
        <sz val="14"/>
        <rFont val="Arial"/>
        <family val="2"/>
      </rPr>
      <t xml:space="preserve">Total 
GIZ contribution
</t>
    </r>
    <r>
      <rPr>
        <b/>
        <sz val="11"/>
        <color rgb="FF000000"/>
        <rFont val="Arial"/>
        <family val="2"/>
      </rPr>
      <t>in EUR (up to)</t>
    </r>
  </si>
  <si>
    <t>Note: Blue fields to be filled in by the recipient</t>
  </si>
  <si>
    <t>Note: calculated automatically</t>
  </si>
  <si>
    <t>Notes on filling out the table</t>
  </si>
  <si>
    <t/>
  </si>
  <si>
    <t>Project manager</t>
  </si>
  <si>
    <t xml:space="preserve">Financial manager </t>
  </si>
  <si>
    <t xml:space="preserve">Severance payments / statutory accruals </t>
  </si>
  <si>
    <t xml:space="preserve">External services (type/content of service)
</t>
  </si>
  <si>
    <t>Moderation services</t>
  </si>
  <si>
    <t>Catering and room rental</t>
  </si>
  <si>
    <t>Solar technology expert</t>
  </si>
  <si>
    <t>Expert for…</t>
  </si>
  <si>
    <t>External workers (not in an employment relationship with recipient that is subject to social insurance contributions)</t>
  </si>
  <si>
    <t>Consultancy assignments</t>
  </si>
  <si>
    <t>External companies, e.g. for bus transport</t>
  </si>
  <si>
    <t>International flights</t>
  </si>
  <si>
    <t>Flight</t>
  </si>
  <si>
    <t>Domestic flights</t>
  </si>
  <si>
    <t>International travel costs (per-diem/overnight accommodation allowance, means of transport, visa, required vaccinations)</t>
  </si>
  <si>
    <t>Unit</t>
  </si>
  <si>
    <t>Domestic travel costs (per-diem/overnight accommodation allowance, means of transport)</t>
  </si>
  <si>
    <t>Transportation costs for goods</t>
  </si>
  <si>
    <t>Travel costs for workshop participants</t>
  </si>
  <si>
    <t>CO2 emissions caused by flights can - if avoidance and reduction is not possible - be compensated. The requirement is that these flights are settled in the "Transportation / travel costs" budget line. Evidence of the flight compensation costs are vouchers from the compensation provider, which must show the following information: Flight route (start and destination), date, booking class and the calculated amount of CO2. If this information is not stated on the compensation provider's vouchers, the information on the flight route (start, destination, date, booking class) and the calculated amount of CO2 must be added by the recipient.</t>
  </si>
  <si>
    <t>IT equipment (laptops, printers, overhead projectors, accessories)</t>
  </si>
  <si>
    <t>Photographic equipment (camera and accessories)</t>
  </si>
  <si>
    <t>XY machine (specify the machine – not a particular company or model)</t>
  </si>
  <si>
    <t>Furniture (desks, chairs, cupboards)</t>
  </si>
  <si>
    <t>Vehicles, specify type:  e.g. electric car, armoured SUV, electric scooter</t>
  </si>
  <si>
    <t>Mobile phones</t>
  </si>
  <si>
    <t>Office materials (printer paper, ink cartridges, stationery)</t>
  </si>
  <si>
    <t>IT software, licenses</t>
  </si>
  <si>
    <t>Packaging material for xxx</t>
  </si>
  <si>
    <t>Laboratory equipment and materials</t>
  </si>
  <si>
    <t>Hygiene products</t>
  </si>
  <si>
    <t>Tools</t>
  </si>
  <si>
    <t>Flyers/advertising materials</t>
  </si>
  <si>
    <t>Phone costs, phone cards, etc</t>
  </si>
  <si>
    <t>in kind contributions to third-party beneficiares (evidence in  form of procurement vouchers and handover records)</t>
  </si>
  <si>
    <t xml:space="preserve">Please take note of the information provided in the budget line. The provision of evidence must be agreed and indicated in the budget. The selection criteria are to be explained in the project description. 
NB: In this context, the term ‘third-party beneficiaries’ refers solely to individuals/entities that benefit from the recipient’s project. This includes start-up funding, funding for initiatives, cash-for-work, funding competitions, grants, etc. Arrangements on the provision of evidence must be agreed. You will need to contact the Contract Management Section for advice on specific details. </t>
  </si>
  <si>
    <t>Cash-for-work (settled against provision of lists of paticipants, confirmation of receipt by signature or fingerprint; selection process is described in the project description)</t>
  </si>
  <si>
    <t>People</t>
  </si>
  <si>
    <t>Start-up financing (settlement is based on proof of actual use by the third-party beneficiary); Art.5.2 of the contract applies</t>
  </si>
  <si>
    <t>Start-ups</t>
  </si>
  <si>
    <t xml:space="preserve">Forwarding of funds to third-party recipients – a detailed budget must be provided </t>
  </si>
  <si>
    <t>These are third-party recipients (co-implementation partners) that independently implement part of the project. A separate budget must be submitted and a commercial and legal eligibility check must be carried out.</t>
  </si>
  <si>
    <t>OPQ</t>
  </si>
  <si>
    <t>XYZ (name of the third-party recipient)</t>
  </si>
  <si>
    <t>Funds in %</t>
  </si>
  <si>
    <t>Own Contributions/third-party financing</t>
  </si>
  <si>
    <t xml:space="preserve">Only enter the overall value of own contibutions/the third-party financing. Include a brief outline of the proportional financing in the project description. </t>
  </si>
  <si>
    <t>ABC (own contribution)</t>
  </si>
  <si>
    <t>DEF (third-party financing)</t>
  </si>
  <si>
    <t>Total financing</t>
  </si>
  <si>
    <t>Profits of the recipient will not be financed.</t>
  </si>
  <si>
    <t>Self-prepared vouchers for the use of the  beneficiary's (third- party's) internal facilities and spaces may be submitted, provided that it is confirmed that
a) it involves reallocation of the beneficiary's (third-party's) costs within its own organization; GIZ reserves the right to randomly verify the self-costs
b) the use of comparable facilities at market prices does not result in cost savings.</t>
  </si>
  <si>
    <t>For contract supplements: Please adjust the budget based on the most recently agreed budget and highlight any changes in a different colour. GIZ cannot cover any costs that arise as a result of currency fluctuations.</t>
  </si>
  <si>
    <t>Explain the re-allocation of budget funds in the request to modify a contract. A reason must be given particularly in cases where staff costs have increased.</t>
  </si>
  <si>
    <t xml:space="preserve">Name of the grant recipient: </t>
  </si>
  <si>
    <r>
      <t xml:space="preserve">Instructions for the grant </t>
    </r>
    <r>
      <rPr>
        <sz val="11"/>
        <rFont val="Arial"/>
        <family val="2"/>
      </rPr>
      <t>r</t>
    </r>
    <r>
      <rPr>
        <b/>
        <sz val="11"/>
        <rFont val="Arial"/>
        <family val="2"/>
      </rPr>
      <t xml:space="preserve">ecipient:
</t>
    </r>
    <r>
      <rPr>
        <sz val="11"/>
        <rFont val="Arial"/>
        <family val="2"/>
      </rPr>
      <t>Please start by entering the key data before proceeding to the ‘Financing budget” tab.
Please only enter information in the blue cells. All other cells will be calculated automatically.</t>
    </r>
  </si>
  <si>
    <r>
      <t xml:space="preserve">Unit </t>
    </r>
    <r>
      <rPr>
        <b/>
        <sz val="11"/>
        <rFont val="Arial"/>
        <family val="2"/>
      </rPr>
      <t>(person)</t>
    </r>
  </si>
  <si>
    <r>
      <t xml:space="preserve">Unit </t>
    </r>
    <r>
      <rPr>
        <b/>
        <sz val="11"/>
        <rFont val="Arial"/>
        <family val="2"/>
      </rPr>
      <t>(e.g. month, contract, flight...)</t>
    </r>
  </si>
  <si>
    <r>
      <t>Unit (</t>
    </r>
    <r>
      <rPr>
        <b/>
        <sz val="11"/>
        <rFont val="Arial"/>
        <family val="2"/>
      </rPr>
      <t>person)</t>
    </r>
  </si>
  <si>
    <t>The column "Eligible for support up to" should always indicate the monthly gross employer salary. Please state in column D the percentage that GIZ should finance. Statutory employee-related costs incurred under the respective employment contract law may be taken into account. As a general rule, social contributions are eligible for funding, as are payments that have been agreed in an employment contract or under a collective bargaining agreement (with the exception of bonus and profit-sharing payments). Any ancillary costs that do not fall under this category must be discussed and agreed, reviewed and noted in the budget line before the contract is prepared. Contracts for ‘mini-jobs’ or for students on temporary work are to be allocated to staff costs, even if no social contributions are incurred in this context.                                                                                                                                                                                   If funding is to be provided for several people on a pro-rata basis (e.g. three people working 75%), please increase the number of months as required and enter the number of people in the budget line description.</t>
  </si>
  <si>
    <t>Enter the function title; no contract details (e.g. working hours); only state the planned value (the relevant guidelines governing contracts awards must be observed!); one budget line should be used for each service type; (all costs such as training, business trips incurred as part of service delivery under a service contract are displayed in one budget line).                                                                                                                                                                                                              Events: Services provided by the same provider should be displayed in one budget line. (e.g.: if a hotel provides both catering and the venue, these costs belong in a single budget line; if another hotel is booked for accommodation, then these costs belong in a separate line).
Any items for which the recipient receives income when running the event cannot be financed under the contract (e.g. rental for rooms on own premises). Funding can only be provided for costs for which evidence can actually be provided.</t>
  </si>
  <si>
    <t xml:space="preserve">Any procured goods that are included in a single invoice should be displayed in one budget line. For example, you can list IT equipment in one budget line. In this case, you should specify in brackets what goods are likely to be procured. You must provide additional details for medicines and pesticides and mineral fertilizers as their procurement is subject to approval.  </t>
  </si>
  <si>
    <t>The administration costs are normally covered by the recipient’s own contribution. GIZ can cover a small portion of such costs in cases where the recipient is unable to do so. The type and amount of the costs may have to be confirmed in advance by an auditor. The contract management section must be informed if the administration costs do not pertain to all budget lines.</t>
  </si>
  <si>
    <t>Administration costs  (on budget lines 1-8)</t>
  </si>
  <si>
    <t>Please note that indirect costs are classed as administration costs. Only direct costs can be budgeted as individual budget lines.
For rental costs, only direct costs, i.e. basic rent exclusive of ancillary costs, can be calculated. Include ancillary costs as indirect costs, i.e. as administration costs.                                                                      
Unlike procured goods, which are used over a long period of time, consumables are commodities that are used up, e.g. ink cartridges or printer paper.</t>
  </si>
  <si>
    <t>Select</t>
  </si>
  <si>
    <t xml:space="preserve">
The pro-rata financing of budget lines should be avoided and applied only to personnel costs and fair-shared costs, if applicable.
Costs that are incurred as part of the implementation of the project but are not financed by GIZ are calculated separately either as own contribution or, if applicable, as financial contribution of a third party.</t>
  </si>
  <si>
    <t xml:space="preserve">
The pro-rata financing of budget lines should be avoided and applied only to personnel costs and fair-shared costs, if applicable.
Costs that are incurred as part of the implementation of the project but are not financed by GIZ are calculated separately either as own contribution or, if applicable, as financial contribution of a third party.</t>
  </si>
  <si>
    <t>Budget – Annex 1</t>
  </si>
  <si>
    <t>Budget- Annex 1</t>
  </si>
  <si>
    <r>
      <t xml:space="preserve">Funds for direct support of third-party beneficiaries
</t>
    </r>
    <r>
      <rPr>
        <i/>
        <sz val="11"/>
        <rFont val="Arial"/>
        <family val="2"/>
      </rPr>
      <t>(Note: This budget line refers solely to financial contributions to third-party beneficiaries. These contributions should not be used for the purchase of medicines, pesticides and/or mineral fertilizers. The selection process for the third-party beneficiaries has to be described in the project description. Provision of evidence: see sub-budget line.)</t>
    </r>
  </si>
  <si>
    <r>
      <t xml:space="preserve">Funds for direct support of third-party beneficiaries
</t>
    </r>
    <r>
      <rPr>
        <i/>
        <sz val="12"/>
        <rFont val="Arial"/>
        <family val="2"/>
      </rPr>
      <t>(Note: This budget line refers solely to financial contributions to third-party beneficiaries. These contributions should not be used for the purchase of medicines, pesticides and/or mineral fertilizers. The selection process for the third-party beneficiaries has to be described in the project description. Provision of evidence: see sub-budget line.)</t>
    </r>
  </si>
  <si>
    <r>
      <t xml:space="preserve">Staff
</t>
    </r>
    <r>
      <rPr>
        <i/>
        <sz val="11"/>
        <rFont val="Arial"/>
        <family val="2"/>
      </rPr>
      <t xml:space="preserve">(Note: Only direct costs for staff (monthly gross costs for the employer) may be settled. Add-ons such as staff overheads that are calculated pro-rata for staff are not eligible for support. Please indicate job functions, no names of individual persons. Staff costs are:
a) Prime costs for employees of the Recipient (staff employed by your organization). The evidence for this budget line must be provided in the form of payslips or, in the case of pro rata working time for the financed project,  in the form of payslips and time sheets.
b) Costs for integrated consultants (self-employed or employed by a third party and seconded to the Recipient) and therefore not working on the basis of an employment contract with the Recipient, but who still work under the instructions/supervision of the Recipient, provided that this is legally permissible under the law applicable to the contract of the integrated consultant. For further requirements see Annex 3a: </t>
    </r>
    <r>
      <rPr>
        <b/>
        <i/>
        <u/>
        <sz val="11"/>
        <color rgb="FF0070C0"/>
        <rFont val="Arial"/>
        <family val="2"/>
      </rPr>
      <t>Requirements regarding budget and financial processing-giz.de</t>
    </r>
    <r>
      <rPr>
        <i/>
        <sz val="11"/>
        <rFont val="Arial"/>
        <family val="2"/>
      </rPr>
      <t xml:space="preserve"> </t>
    </r>
  </si>
  <si>
    <t>unit</t>
  </si>
  <si>
    <t>Transport costs / travel expenses</t>
  </si>
  <si>
    <t xml:space="preserve">
The pro-rata financing of budget lines should be avoided and applied only to personnel costs and fair-shared costs, if applicable.
</t>
  </si>
  <si>
    <t>Fair shared costs (according to the Fair Shared Cost Model of the grant recipients)</t>
  </si>
  <si>
    <t>This budget line is only for organizations that operate with an allocation or apportionment of overhead costs in their accounting systems and can provide corresponding evidence, provided these costs are not assigned to administrative costs. The type of evidence required will be determined on an individual basis. A specific example is the percentage proof based on total costs and timesheets. **Please note the information in the 'Example' tab and add the **note text when applying it.</t>
  </si>
  <si>
    <t>** Settlement of the GIZ share for office and facility cost must be done by submitting documentation of the calculated workforce / FTE based on time sheets (proportion of working hours for GIZ project and total workforce) and actual cost bookings for office and facility cost. Office and facility cost must be classified in cost types (such as office rent, communication cost, water and electricity etc.) adding up to the total. The submitted receipts serve as evidence. Calculation of FTE and cost bookings of office and facility cost are verified by the auditor commissioned by GIZ.</t>
  </si>
  <si>
    <t>CONFIDENTIAL</t>
  </si>
  <si>
    <t>2025-02</t>
  </si>
  <si>
    <t>Will pesticides and/or mineral fertilizers be procured?</t>
  </si>
  <si>
    <t xml:space="preserve">Will medicines be procured?  </t>
  </si>
  <si>
    <r>
      <t>Other costs</t>
    </r>
    <r>
      <rPr>
        <b/>
        <i/>
        <strike/>
        <sz val="12"/>
        <rFont val="Arial"/>
        <family val="2"/>
      </rPr>
      <t xml:space="preserve"> </t>
    </r>
  </si>
  <si>
    <t>water</t>
  </si>
  <si>
    <t xml:space="preserve">A separate internal GIZ approval process is needed. 
</t>
  </si>
  <si>
    <t>Medicine (see the attachment to the budget)</t>
  </si>
  <si>
    <t>pesticides and/or mineral fertilizers(see the attachment to the budget)</t>
  </si>
  <si>
    <t>Construction  measures (according to the project proposal)</t>
  </si>
  <si>
    <t>Ideally, there are only two sub-budget lines under "travel costs":
-international travel costs (flights, accommodation, per diem, etc.)
-national travel costs (train/bus/car, flights, accommodation, per diem, etc.)
Travel costs usually include all types of transportation (e.g. fuel, vehicle hire, flight costs, bus transfer, mileage lumpsums (if budgeted), accommodation, per-diem allowances and visa charges). Costs are settled based on invoices and/or appropriate evidence for per-diems (e.g. allowances sheets signed by the participants).
Please do not enter the number of flights - any deviations must be covered by a contract supplement, and the number of flights will be checked should an audit be carried out.</t>
  </si>
  <si>
    <r>
      <rPr>
        <b/>
        <i/>
        <sz val="12"/>
        <rFont val="Arial"/>
        <family val="2"/>
      </rPr>
      <t>Staff</t>
    </r>
    <r>
      <rPr>
        <i/>
        <sz val="12"/>
        <rFont val="Arial"/>
        <family val="2"/>
      </rPr>
      <t xml:space="preserve">
</t>
    </r>
    <r>
      <rPr>
        <i/>
        <sz val="11"/>
        <rFont val="Arial"/>
        <family val="2"/>
      </rPr>
      <t xml:space="preserve">(Note: Only direct costs for staff (monthly gross costs for the employer) may be settled. Add-ons such as staff overheads that are calculated pro-rata for staff are not eligible for support. Please indicate job functions, no names of individual persons. Staff costs are:
a) Prime costs for employees of the Recipient (staff employed by your organization). The evidence for this budget line must be provided in the form of payslips or, in the case of pro rata working time for the financed project,  in the form of payslips and time sheets.
b) Costs for integrated consultants (self-employed or employed by a third party and seconded to the Recipient) and therefore not working on the basis of an employment contract with the Recipient, but who still work under the instructions/supervision of the Recipient, provided that this is legally permissible under the law applicable to the contract of the integrated consultant. For further requirements see Annex 3a: </t>
    </r>
    <r>
      <rPr>
        <b/>
        <i/>
        <u/>
        <sz val="11"/>
        <color theme="4" tint="-0.249977111117893"/>
        <rFont val="Arial"/>
        <family val="2"/>
      </rPr>
      <t>Requirements regarding budget and financial processing-giz.de</t>
    </r>
    <r>
      <rPr>
        <i/>
        <sz val="11"/>
        <color theme="4" tint="-0.249977111117893"/>
        <rFont val="Arial"/>
        <family val="2"/>
      </rPr>
      <t xml:space="preserve"> </t>
    </r>
  </si>
  <si>
    <r>
      <t xml:space="preserve">Staff 
</t>
    </r>
    <r>
      <rPr>
        <i/>
        <sz val="11"/>
        <rFont val="Arial"/>
        <family val="2"/>
      </rPr>
      <t>(Note: Only direct costs for staff (monthly gross costs for the employer) may be settled. Add-ons such as staff overheads that are calculated pro-rata for staff are not eligible for support. Please indicate job functions, no names of individual persons. Staff costs are:
a) Prime costs for employees of the Recipient (staff employed by your organization). The evidence for this budget line must be provided in the form of payslips or, in the case of pro rata working time for the financed project,  in the form of payslips and time sheets.
b) Costs for integrated consultants (self-employed or employed by a third party and seconded to the Recipient) and therefore not working on the basis of an employment contract with the Recipient, but who still work under the instructions/supervision of the Recipient, provided that this is legally permissible under the law applicable to the contract of the integrated consultant. For further requirements see Annex 3a</t>
    </r>
    <r>
      <rPr>
        <i/>
        <sz val="11"/>
        <color theme="4" tint="-0.249977111117893"/>
        <rFont val="Arial"/>
        <family val="2"/>
      </rPr>
      <t xml:space="preserve">: </t>
    </r>
    <r>
      <rPr>
        <b/>
        <i/>
        <u/>
        <sz val="11"/>
        <color theme="4" tint="-0.249977111117893"/>
        <rFont val="Arial"/>
        <family val="2"/>
      </rPr>
      <t>Requirements regarding budget and financial processing-giz.de</t>
    </r>
    <r>
      <rPr>
        <i/>
        <sz val="11"/>
        <rFont val="Arial"/>
        <family val="2"/>
      </rPr>
      <t xml:space="preserve"> </t>
    </r>
  </si>
  <si>
    <t>90200100</t>
  </si>
  <si>
    <t>90200200</t>
  </si>
  <si>
    <t>90200300</t>
  </si>
  <si>
    <t>90200400</t>
  </si>
  <si>
    <t>90200500</t>
  </si>
  <si>
    <t>90200600</t>
  </si>
  <si>
    <t>90201400</t>
  </si>
  <si>
    <t>90201700</t>
  </si>
  <si>
    <t>90201800</t>
  </si>
  <si>
    <t>direct fair-shared costs (based on the recipient fair-shared cost model)</t>
  </si>
  <si>
    <t>This refers to third-party recipients that independently implement part of the recipient's project. A separate budget must be submitted and a commercial and legal eligibility check carried out by the GIZ project 
(needed criteria: legal entity and public-benefit nature).</t>
  </si>
  <si>
    <t>Will medicines be procured under funds forwarded to third-party recipients?</t>
  </si>
  <si>
    <t>Will pesticides and/or mineral fertilizers be procured under funds forwarded to third-party recipients?</t>
  </si>
  <si>
    <t xml:space="preserve">Are construction measures being financed under funds forwarded to third-party recipients?  </t>
  </si>
  <si>
    <t>Other costs</t>
  </si>
  <si>
    <t>A separate internal GIZ approval process is needed.
Please enter these costs manually under budget line 5 "Procurement of materials and equipments".
Code: 90200800</t>
  </si>
  <si>
    <t>A separate internal GIZ approval process is needed.
Please enter these costs manually under budget line 5 "Procurement of materials and equipments".
Code: 90200900</t>
  </si>
  <si>
    <t xml:space="preserve">A separate internal GIZ approval process is needed.
Please enter these costs manually under budget line 6 "Other costs".
Code: 90200700
</t>
  </si>
  <si>
    <t>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</si>
</sst>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 &quot;€&quot;;\-#,##0.00\ &quot;€&quot;"/>
    <numFmt numFmtId="165" formatCode="#,##0.00\ &quot;€&quot;;[Red]\-#,##0.00\ &quot;€&quot;"/>
    <numFmt numFmtId="166" formatCode="_-* #,##0.00\ &quot;€&quot;_-;\-* #,##0.00\ &quot;€&quot;_-;_-* &quot;-&quot;??\ &quot;€&quot;_-;_-@_-"/>
    <numFmt numFmtId="167" formatCode="_-* #,##0.00_р_._-;\-* #,##0.00_р_._-;_-* &quot;-&quot;??_р_._-;_-@_-"/>
    <numFmt numFmtId="168" formatCode="#,##0.00_€"/>
    <numFmt numFmtId="169" formatCode="#,##0.00\ &quot;€&quot;"/>
    <numFmt numFmtId="170" formatCode="_-* #,##0.00\ [$€-407]_-;\-* #,##0.00\ [$€-407]_-;_-* &quot;-&quot;??\ [$€-407]_-;_-@_-"/>
  </numFmts>
  <fonts count="56">
    <font>
      <sz val="10"/>
      <name val="Arial Cyr"/>
    </font>
    <font>
      <sz val="10"/>
      <name val="Arial Cyr"/>
    </font>
    <font>
      <sz val="10"/>
      <name val="Arial"/>
      <family val="2"/>
    </font>
    <font>
      <b/>
      <i/>
      <sz val="11"/>
      <color indexed="8"/>
      <name val="Arial"/>
      <family val="2"/>
    </font>
    <font>
      <b/>
      <i/>
      <sz val="14"/>
      <color indexed="8"/>
      <name val="Arial"/>
      <family val="2"/>
    </font>
    <font>
      <b/>
      <sz val="14"/>
      <color indexed="8"/>
      <name val="Arial"/>
      <family val="2"/>
    </font>
    <font>
      <sz val="8"/>
      <name val="Verdana"/>
      <family val="2"/>
    </font>
    <font>
      <b/>
      <sz val="12"/>
      <name val="Arial"/>
      <family val="2"/>
    </font>
    <font>
      <b/>
      <sz val="14"/>
      <name val="Arial"/>
      <family val="2"/>
    </font>
    <font>
      <b/>
      <sz val="11"/>
      <name val="Arial"/>
      <family val="2"/>
    </font>
    <font>
      <sz val="14"/>
      <name val="Arial"/>
      <family val="2"/>
    </font>
    <font>
      <sz val="10"/>
      <color indexed="8"/>
      <name val="Arial"/>
      <family val="2"/>
    </font>
    <font>
      <sz val="12"/>
      <name val="Arial"/>
      <family val="2"/>
    </font>
    <font>
      <sz val="11"/>
      <name val="Arial"/>
      <family val="2"/>
    </font>
    <font>
      <b/>
      <sz val="12"/>
      <color indexed="8"/>
      <name val="Arial"/>
      <family val="2"/>
    </font>
    <font>
      <b/>
      <i/>
      <sz val="12"/>
      <color indexed="8"/>
      <name val="Arial"/>
      <family val="2"/>
    </font>
    <font>
      <sz val="10"/>
      <color theme="1"/>
      <name val="Arial"/>
      <family val="2"/>
    </font>
    <font>
      <sz val="10"/>
      <name val="Arial Cyr"/>
      <charset val="204"/>
    </font>
    <font>
      <b/>
      <sz val="14"/>
      <name val="Arial Cyr"/>
      <charset val="204"/>
    </font>
    <font>
      <sz val="8"/>
      <color indexed="8"/>
      <name val="Arial"/>
      <family val="2"/>
    </font>
    <font>
      <sz val="10"/>
      <color rgb="FFFFFFFF"/>
      <name val="Arial"/>
      <family val="2"/>
    </font>
    <font>
      <sz val="11"/>
      <name val="Arial Cyr"/>
    </font>
    <font>
      <sz val="14"/>
      <color rgb="FFFFFFFF"/>
      <name val="Arial"/>
      <family val="2"/>
    </font>
    <font>
      <b/>
      <sz val="16"/>
      <color rgb="FF000000"/>
      <name val="Arial"/>
      <family val="2"/>
    </font>
    <font>
      <sz val="11"/>
      <color rgb="FFFF0000"/>
      <name val="Arial"/>
      <family val="2"/>
    </font>
    <font>
      <b/>
      <i/>
      <sz val="12"/>
      <name val="Arial"/>
      <family val="2"/>
    </font>
    <font>
      <b/>
      <sz val="10"/>
      <name val="Arial"/>
      <family val="2"/>
    </font>
    <font>
      <b/>
      <i/>
      <sz val="15"/>
      <color indexed="8"/>
      <name val="Arial"/>
      <family val="2"/>
    </font>
    <font>
      <sz val="15"/>
      <color indexed="8"/>
      <name val="Arial"/>
      <family val="2"/>
    </font>
    <font>
      <b/>
      <sz val="14"/>
      <color rgb="FF000000"/>
      <name val="Arial"/>
      <family val="2"/>
    </font>
    <font>
      <b/>
      <sz val="16"/>
      <name val="Arial"/>
      <family val="2"/>
    </font>
    <font>
      <sz val="11"/>
      <color rgb="FF000000"/>
      <name val="Arial"/>
      <family val="2"/>
    </font>
    <font>
      <b/>
      <sz val="11"/>
      <color rgb="FF000000"/>
      <name val="Arial"/>
      <family val="2"/>
    </font>
    <font>
      <sz val="9"/>
      <color rgb="FF000000"/>
      <name val="Arial"/>
      <family val="2"/>
    </font>
    <font>
      <sz val="10"/>
      <color theme="0" tint="-4.9989318521683403E-2"/>
      <name val="Arial"/>
      <family val="2"/>
    </font>
    <font>
      <b/>
      <i/>
      <sz val="10"/>
      <color indexed="8"/>
      <name val="Arial"/>
      <family val="2"/>
    </font>
    <font>
      <sz val="12"/>
      <color indexed="8"/>
      <name val="Arial"/>
      <family val="2"/>
    </font>
    <font>
      <sz val="12"/>
      <color theme="1"/>
      <name val="Arial"/>
      <family val="2"/>
    </font>
    <font>
      <sz val="12"/>
      <name val="Arial Cyr"/>
      <charset val="204"/>
    </font>
    <font>
      <b/>
      <sz val="12"/>
      <name val="Arial Cyr"/>
    </font>
    <font>
      <b/>
      <sz val="12"/>
      <color rgb="FF000000"/>
      <name val="Arial"/>
      <family val="2"/>
    </font>
    <font>
      <sz val="12"/>
      <name val="Segoe UI"/>
      <family val="2"/>
    </font>
    <font>
      <i/>
      <sz val="11"/>
      <name val="Arial"/>
      <family val="2"/>
    </font>
    <font>
      <sz val="12"/>
      <color rgb="FFFFFFFF"/>
      <name val="Arial"/>
      <family val="2"/>
    </font>
    <font>
      <sz val="10"/>
      <color rgb="FFFF0000"/>
      <name val="Arial"/>
      <family val="2"/>
    </font>
    <font>
      <b/>
      <sz val="12"/>
      <color rgb="FFFF0000"/>
      <name val="Arial"/>
      <family val="2"/>
    </font>
    <font>
      <sz val="8"/>
      <name val="Arial"/>
      <family val="2"/>
    </font>
    <font>
      <i/>
      <sz val="12"/>
      <name val="Arial"/>
      <family val="2"/>
    </font>
    <font>
      <b/>
      <i/>
      <u/>
      <sz val="11"/>
      <color rgb="FF0070C0"/>
      <name val="Arial"/>
      <family val="2"/>
    </font>
    <font>
      <b/>
      <i/>
      <strike/>
      <sz val="12"/>
      <name val="Arial"/>
      <family val="2"/>
    </font>
    <font>
      <b/>
      <i/>
      <sz val="11"/>
      <name val="Arial"/>
      <family val="2"/>
    </font>
    <font>
      <b/>
      <i/>
      <sz val="14"/>
      <name val="Arial"/>
      <family val="2"/>
    </font>
    <font>
      <b/>
      <i/>
      <u/>
      <sz val="11"/>
      <color theme="4" tint="-0.249977111117893"/>
      <name val="Arial"/>
      <family val="2"/>
    </font>
    <font>
      <i/>
      <sz val="11"/>
      <color theme="4" tint="-0.249977111117893"/>
      <name val="Arial"/>
      <family val="2"/>
    </font>
    <font>
      <b/>
      <i/>
      <sz val="9"/>
      <color rgb="FF000000"/>
      <name val="Arial"/>
      <family val="2"/>
    </font>
    <font>
      <b/>
      <i/>
      <sz val="8"/>
      <name val="Arial"/>
      <family val="2"/>
    </font>
  </fonts>
  <fills count="14">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rgb="FF000000"/>
      </patternFill>
    </fill>
    <fill>
      <patternFill patternType="solid">
        <fgColor theme="2" tint="-9.9978637043366805E-2"/>
        <bgColor indexed="64"/>
      </patternFill>
    </fill>
  </fills>
  <borders count="20">
    <border>
      <left/>
      <right/>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7">
    <xf numFmtId="0" fontId="0" fillId="0" borderId="0"/>
    <xf numFmtId="167" fontId="1" fillId="0" borderId="0" applyFont="0" applyFill="0" applyBorder="0" applyAlignment="0" applyProtection="0"/>
    <xf numFmtId="9" fontId="1" fillId="0" borderId="0" applyFont="0" applyFill="0" applyBorder="0" applyAlignment="0" applyProtection="0"/>
    <xf numFmtId="0" fontId="17" fillId="0" borderId="0"/>
    <xf numFmtId="167" fontId="17" fillId="0" borderId="0" applyFont="0" applyFill="0" applyBorder="0" applyAlignment="0" applyProtection="0"/>
    <xf numFmtId="9" fontId="17" fillId="0" borderId="0" applyFont="0" applyFill="0" applyBorder="0" applyAlignment="0" applyProtection="0"/>
    <xf numFmtId="166" fontId="1" fillId="0" borderId="0" applyFont="0" applyFill="0" applyBorder="0" applyAlignment="0" applyProtection="0"/>
  </cellStyleXfs>
  <cellXfs count="392">
    <xf numFmtId="0" fontId="0" fillId="0" borderId="0" xfId="0"/>
    <xf numFmtId="168" fontId="27" fillId="6" borderId="0" xfId="1" applyNumberFormat="1" applyFont="1" applyFill="1" applyBorder="1" applyAlignment="1" applyProtection="1">
      <alignment horizontal="right" vertical="center"/>
    </xf>
    <xf numFmtId="0" fontId="2" fillId="6" borderId="0" xfId="0" applyFont="1" applyFill="1" applyProtection="1">
      <protection locked="0"/>
    </xf>
    <xf numFmtId="0" fontId="2" fillId="4" borderId="9" xfId="0" applyFont="1" applyFill="1" applyBorder="1" applyAlignment="1" applyProtection="1">
      <alignment horizontal="center"/>
      <protection locked="0"/>
    </xf>
    <xf numFmtId="9" fontId="2" fillId="4" borderId="9" xfId="2" applyFont="1" applyFill="1" applyBorder="1" applyAlignment="1" applyProtection="1">
      <alignment horizontal="center"/>
      <protection locked="0"/>
    </xf>
    <xf numFmtId="1" fontId="2" fillId="4" borderId="9" xfId="0" applyNumberFormat="1" applyFont="1" applyFill="1" applyBorder="1" applyAlignment="1" applyProtection="1">
      <alignment horizontal="center"/>
      <protection locked="0"/>
    </xf>
    <xf numFmtId="1" fontId="2" fillId="4" borderId="9" xfId="0" applyNumberFormat="1" applyFont="1" applyFill="1" applyBorder="1" applyAlignment="1" applyProtection="1">
      <alignment horizontal="left"/>
      <protection locked="0"/>
    </xf>
    <xf numFmtId="16" fontId="2" fillId="4" borderId="9" xfId="0" applyNumberFormat="1" applyFont="1" applyFill="1" applyBorder="1" applyAlignment="1" applyProtection="1">
      <alignment horizontal="center"/>
      <protection locked="0"/>
    </xf>
    <xf numFmtId="9" fontId="2" fillId="4" borderId="9" xfId="0" applyNumberFormat="1" applyFont="1" applyFill="1" applyBorder="1" applyAlignment="1" applyProtection="1">
      <alignment horizontal="center"/>
      <protection locked="0"/>
    </xf>
    <xf numFmtId="164" fontId="14" fillId="11" borderId="9" xfId="1" applyNumberFormat="1" applyFont="1" applyFill="1" applyBorder="1" applyAlignment="1" applyProtection="1">
      <alignment horizontal="right" vertical="center"/>
    </xf>
    <xf numFmtId="164" fontId="5" fillId="5" borderId="9" xfId="1" applyNumberFormat="1" applyFont="1" applyFill="1" applyBorder="1" applyAlignment="1" applyProtection="1">
      <alignment horizontal="center" vertical="center" wrapText="1"/>
    </xf>
    <xf numFmtId="9" fontId="15" fillId="2" borderId="9" xfId="2" applyFont="1" applyFill="1" applyBorder="1" applyAlignment="1" applyProtection="1">
      <alignment vertical="center"/>
    </xf>
    <xf numFmtId="168" fontId="3" fillId="2" borderId="9" xfId="1" applyNumberFormat="1" applyFont="1" applyFill="1" applyBorder="1" applyAlignment="1" applyProtection="1"/>
    <xf numFmtId="164" fontId="5" fillId="11" borderId="9" xfId="1" applyNumberFormat="1" applyFont="1" applyFill="1" applyBorder="1" applyAlignment="1" applyProtection="1">
      <alignment horizontal="right" vertical="center"/>
    </xf>
    <xf numFmtId="168" fontId="35" fillId="6" borderId="0" xfId="1" applyNumberFormat="1" applyFont="1" applyFill="1" applyBorder="1" applyAlignment="1" applyProtection="1">
      <alignment horizontal="right" vertical="center"/>
    </xf>
    <xf numFmtId="0" fontId="9" fillId="9" borderId="9" xfId="0" applyFont="1" applyFill="1" applyBorder="1" applyAlignment="1" applyProtection="1">
      <alignment vertical="center" wrapText="1"/>
      <protection locked="0"/>
    </xf>
    <xf numFmtId="0" fontId="26" fillId="4" borderId="9"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4" borderId="9" xfId="0" applyFont="1" applyFill="1" applyBorder="1" applyAlignment="1" applyProtection="1">
      <alignment vertical="center" wrapText="1"/>
      <protection locked="0"/>
    </xf>
    <xf numFmtId="164" fontId="5" fillId="5" borderId="9" xfId="1" applyNumberFormat="1" applyFont="1" applyFill="1" applyBorder="1" applyAlignment="1" applyProtection="1">
      <alignment horizontal="right" vertical="center" wrapText="1"/>
    </xf>
    <xf numFmtId="10" fontId="2" fillId="4" borderId="9" xfId="2" applyNumberFormat="1" applyFont="1" applyFill="1" applyBorder="1" applyAlignment="1" applyProtection="1">
      <alignment horizontal="center"/>
      <protection locked="0"/>
    </xf>
    <xf numFmtId="49" fontId="11" fillId="4" borderId="9" xfId="0" applyNumberFormat="1" applyFont="1" applyFill="1" applyBorder="1" applyAlignment="1" applyProtection="1">
      <alignment horizontal="center" vertical="center" wrapText="1"/>
      <protection locked="0"/>
    </xf>
    <xf numFmtId="49" fontId="2" fillId="4" borderId="9" xfId="0" applyNumberFormat="1" applyFont="1" applyFill="1" applyBorder="1" applyAlignment="1" applyProtection="1">
      <alignment horizontal="center" vertical="center" wrapText="1"/>
      <protection locked="0"/>
    </xf>
    <xf numFmtId="10" fontId="14" fillId="5" borderId="9" xfId="2" applyNumberFormat="1" applyFont="1" applyFill="1" applyBorder="1" applyAlignment="1" applyProtection="1">
      <alignment horizontal="right" vertical="center"/>
    </xf>
    <xf numFmtId="49" fontId="2" fillId="4" borderId="9" xfId="0" applyNumberFormat="1" applyFont="1" applyFill="1" applyBorder="1" applyAlignment="1" applyProtection="1">
      <alignment horizontal="center"/>
      <protection locked="0"/>
    </xf>
    <xf numFmtId="1" fontId="2" fillId="4" borderId="9" xfId="0" applyNumberFormat="1" applyFont="1" applyFill="1" applyBorder="1" applyAlignment="1" applyProtection="1">
      <alignment horizontal="center" vertical="center" wrapText="1"/>
      <protection locked="0"/>
    </xf>
    <xf numFmtId="169" fontId="15" fillId="2" borderId="9" xfId="1" applyNumberFormat="1" applyFont="1" applyFill="1" applyBorder="1" applyAlignment="1" applyProtection="1">
      <alignment horizontal="right" vertical="center"/>
    </xf>
    <xf numFmtId="169" fontId="2" fillId="0" borderId="9" xfId="1" applyNumberFormat="1" applyFont="1" applyBorder="1" applyAlignment="1" applyProtection="1">
      <alignment horizontal="right"/>
    </xf>
    <xf numFmtId="169" fontId="14" fillId="11" borderId="9" xfId="1" applyNumberFormat="1" applyFont="1" applyFill="1" applyBorder="1" applyAlignment="1" applyProtection="1">
      <alignment horizontal="right" vertical="center"/>
    </xf>
    <xf numFmtId="169" fontId="2" fillId="0" borderId="9" xfId="1" applyNumberFormat="1" applyFont="1" applyBorder="1" applyAlignment="1" applyProtection="1"/>
    <xf numFmtId="169" fontId="14" fillId="11" borderId="9" xfId="1" applyNumberFormat="1" applyFont="1" applyFill="1" applyBorder="1" applyAlignment="1" applyProtection="1">
      <alignment vertical="center"/>
    </xf>
    <xf numFmtId="169" fontId="2" fillId="4" borderId="9" xfId="1" applyNumberFormat="1" applyFont="1" applyFill="1" applyBorder="1" applyAlignment="1" applyProtection="1">
      <alignment horizontal="right"/>
      <protection locked="0"/>
    </xf>
    <xf numFmtId="169" fontId="3" fillId="2" borderId="9" xfId="1" applyNumberFormat="1" applyFont="1" applyFill="1" applyBorder="1" applyAlignment="1" applyProtection="1">
      <alignment horizontal="right" vertical="center"/>
    </xf>
    <xf numFmtId="169" fontId="5" fillId="11" borderId="9" xfId="1" applyNumberFormat="1" applyFont="1" applyFill="1" applyBorder="1" applyAlignment="1" applyProtection="1">
      <alignment horizontal="right" vertical="center"/>
    </xf>
    <xf numFmtId="169" fontId="3" fillId="2" borderId="9" xfId="1" applyNumberFormat="1" applyFont="1" applyFill="1" applyBorder="1" applyAlignment="1" applyProtection="1"/>
    <xf numFmtId="169" fontId="15" fillId="2" borderId="9" xfId="1" applyNumberFormat="1" applyFont="1" applyFill="1" applyBorder="1" applyAlignment="1" applyProtection="1"/>
    <xf numFmtId="169" fontId="15" fillId="2" borderId="9" xfId="1" applyNumberFormat="1" applyFont="1" applyFill="1" applyBorder="1" applyAlignment="1" applyProtection="1">
      <alignment horizontal="right"/>
    </xf>
    <xf numFmtId="169" fontId="15" fillId="2" borderId="9" xfId="6" applyNumberFormat="1" applyFont="1" applyFill="1" applyBorder="1" applyAlignment="1" applyProtection="1">
      <alignment vertical="center"/>
    </xf>
    <xf numFmtId="169" fontId="2" fillId="0" borderId="9" xfId="2" applyNumberFormat="1" applyFont="1" applyFill="1" applyBorder="1" applyAlignment="1" applyProtection="1">
      <alignment horizontal="right" vertical="center"/>
    </xf>
    <xf numFmtId="169" fontId="2" fillId="0" borderId="9" xfId="1" applyNumberFormat="1" applyFont="1" applyBorder="1" applyAlignment="1" applyProtection="1">
      <alignment horizontal="right" vertical="center"/>
    </xf>
    <xf numFmtId="10" fontId="2" fillId="0" borderId="9" xfId="2" applyNumberFormat="1" applyFont="1" applyFill="1" applyBorder="1" applyAlignment="1" applyProtection="1">
      <alignment vertical="center"/>
    </xf>
    <xf numFmtId="0" fontId="9" fillId="4" borderId="9" xfId="0" applyFont="1" applyFill="1" applyBorder="1" applyAlignment="1" applyProtection="1">
      <alignment horizontal="left" vertical="center" wrapText="1"/>
      <protection locked="0"/>
    </xf>
    <xf numFmtId="14" fontId="2" fillId="6" borderId="9" xfId="0" applyNumberFormat="1" applyFont="1" applyFill="1" applyBorder="1" applyAlignment="1">
      <alignment horizontal="center" vertical="center"/>
    </xf>
    <xf numFmtId="0" fontId="2" fillId="7" borderId="0" xfId="0" applyFont="1" applyFill="1"/>
    <xf numFmtId="0" fontId="17" fillId="0" borderId="0" xfId="3"/>
    <xf numFmtId="0" fontId="9" fillId="8" borderId="9" xfId="0" applyFont="1" applyFill="1" applyBorder="1" applyAlignment="1">
      <alignment horizontal="left" vertical="center"/>
    </xf>
    <xf numFmtId="0" fontId="9" fillId="8" borderId="0" xfId="0" applyFont="1" applyFill="1" applyAlignment="1">
      <alignment horizontal="left" vertical="center" wrapText="1"/>
    </xf>
    <xf numFmtId="0" fontId="9" fillId="0" borderId="0" xfId="0" applyFont="1" applyAlignment="1">
      <alignment vertical="center" wrapText="1"/>
    </xf>
    <xf numFmtId="0" fontId="12" fillId="6" borderId="9" xfId="0" applyFont="1" applyFill="1" applyBorder="1" applyAlignment="1">
      <alignment horizontal="right"/>
    </xf>
    <xf numFmtId="0" fontId="7" fillId="6" borderId="9" xfId="0" applyFont="1" applyFill="1" applyBorder="1"/>
    <xf numFmtId="4" fontId="2" fillId="6" borderId="9" xfId="0" applyNumberFormat="1" applyFont="1" applyFill="1" applyBorder="1"/>
    <xf numFmtId="0" fontId="2" fillId="6" borderId="9" xfId="0" applyFont="1" applyFill="1" applyBorder="1"/>
    <xf numFmtId="0" fontId="13" fillId="0" borderId="0" xfId="3" applyFont="1" applyAlignment="1">
      <alignment wrapText="1"/>
    </xf>
    <xf numFmtId="0" fontId="17" fillId="0" borderId="0" xfId="3" applyAlignment="1">
      <alignment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4" fontId="8" fillId="0" borderId="9" xfId="0" applyNumberFormat="1" applyFont="1" applyBorder="1" applyAlignment="1">
      <alignment horizontal="center" vertical="center" wrapText="1"/>
    </xf>
    <xf numFmtId="0" fontId="31" fillId="10" borderId="9" xfId="0" applyFont="1" applyFill="1" applyBorder="1" applyAlignment="1">
      <alignment horizontal="left" vertical="top" wrapText="1"/>
    </xf>
    <xf numFmtId="0" fontId="13" fillId="10" borderId="0" xfId="0" applyFont="1" applyFill="1" applyAlignment="1">
      <alignment horizontal="left" vertical="top" wrapText="1"/>
    </xf>
    <xf numFmtId="0" fontId="13" fillId="0" borderId="0" xfId="0" applyFont="1" applyAlignment="1">
      <alignment vertical="top" wrapText="1"/>
    </xf>
    <xf numFmtId="0" fontId="2" fillId="8" borderId="9" xfId="0" applyFont="1" applyFill="1" applyBorder="1" applyAlignment="1">
      <alignment horizontal="center" vertical="center"/>
    </xf>
    <xf numFmtId="0" fontId="18" fillId="0" borderId="6" xfId="3" applyFont="1" applyBorder="1" applyAlignment="1">
      <alignment horizontal="left" vertical="center" wrapText="1"/>
    </xf>
    <xf numFmtId="0" fontId="18" fillId="0" borderId="0" xfId="3" applyFont="1" applyAlignment="1">
      <alignment horizontal="left" vertical="center" wrapText="1"/>
    </xf>
    <xf numFmtId="0" fontId="15" fillId="2" borderId="9" xfId="0" applyFont="1" applyFill="1" applyBorder="1" applyAlignment="1">
      <alignment vertical="center" wrapText="1"/>
    </xf>
    <xf numFmtId="0" fontId="25" fillId="2" borderId="9" xfId="0" applyFont="1" applyFill="1" applyBorder="1" applyAlignment="1">
      <alignment vertical="center" wrapText="1"/>
    </xf>
    <xf numFmtId="0" fontId="17" fillId="6" borderId="0" xfId="3" applyFill="1" applyAlignment="1">
      <alignment horizontal="left" vertical="center" wrapText="1"/>
    </xf>
    <xf numFmtId="0" fontId="11" fillId="4" borderId="9" xfId="0" applyFont="1" applyFill="1" applyBorder="1" applyAlignment="1">
      <alignment vertical="center" wrapText="1"/>
    </xf>
    <xf numFmtId="16" fontId="2" fillId="4" borderId="9" xfId="0" applyNumberFormat="1" applyFont="1" applyFill="1" applyBorder="1" applyAlignment="1">
      <alignment horizontal="center"/>
    </xf>
    <xf numFmtId="9" fontId="2" fillId="4" borderId="9" xfId="2" applyFont="1" applyFill="1" applyBorder="1" applyAlignment="1" applyProtection="1">
      <alignment horizontal="center"/>
    </xf>
    <xf numFmtId="0" fontId="2" fillId="4" borderId="9" xfId="0" applyFont="1" applyFill="1" applyBorder="1" applyAlignment="1">
      <alignment horizontal="center"/>
    </xf>
    <xf numFmtId="169" fontId="2" fillId="4" borderId="9" xfId="1" applyNumberFormat="1" applyFont="1" applyFill="1" applyBorder="1" applyAlignment="1" applyProtection="1">
      <alignment horizontal="right"/>
    </xf>
    <xf numFmtId="0" fontId="11" fillId="4" borderId="9" xfId="0" applyFont="1" applyFill="1" applyBorder="1" applyAlignment="1">
      <alignment horizontal="left" vertical="center" wrapText="1"/>
    </xf>
    <xf numFmtId="1" fontId="2" fillId="4" borderId="9" xfId="0" applyNumberFormat="1" applyFont="1" applyFill="1" applyBorder="1" applyAlignment="1">
      <alignment horizontal="center"/>
    </xf>
    <xf numFmtId="0" fontId="2" fillId="4" borderId="9" xfId="0" applyFont="1" applyFill="1" applyBorder="1" applyAlignment="1">
      <alignment horizontal="left" vertical="center" wrapText="1"/>
    </xf>
    <xf numFmtId="1" fontId="2" fillId="4" borderId="9" xfId="0" applyNumberFormat="1" applyFont="1" applyFill="1" applyBorder="1" applyAlignment="1">
      <alignment horizontal="left"/>
    </xf>
    <xf numFmtId="0" fontId="13" fillId="0" borderId="0" xfId="3" applyFont="1" applyAlignment="1">
      <alignment horizontal="left" wrapText="1"/>
    </xf>
    <xf numFmtId="0" fontId="17" fillId="0" borderId="0" xfId="3" applyAlignment="1">
      <alignment horizontal="left" wrapText="1"/>
    </xf>
    <xf numFmtId="0" fontId="15" fillId="2" borderId="9" xfId="0" applyFont="1" applyFill="1" applyBorder="1" applyAlignment="1">
      <alignment horizontal="right" vertical="top" wrapText="1"/>
    </xf>
    <xf numFmtId="0" fontId="2" fillId="6" borderId="0" xfId="0" applyFont="1" applyFill="1" applyAlignment="1">
      <alignment wrapText="1"/>
    </xf>
    <xf numFmtId="0" fontId="17" fillId="0" borderId="0" xfId="3" applyAlignment="1">
      <alignment horizontal="left" vertical="center" wrapText="1"/>
    </xf>
    <xf numFmtId="1" fontId="2" fillId="4" borderId="9" xfId="0" applyNumberFormat="1" applyFont="1" applyFill="1" applyBorder="1" applyAlignment="1">
      <alignment horizontal="left" wrapText="1"/>
    </xf>
    <xf numFmtId="0" fontId="2" fillId="4" borderId="9" xfId="0" applyFont="1" applyFill="1" applyBorder="1" applyAlignment="1">
      <alignment vertical="center" wrapText="1"/>
    </xf>
    <xf numFmtId="0" fontId="17" fillId="0" borderId="12" xfId="3" applyBorder="1" applyAlignment="1">
      <alignment horizontal="left" vertical="center" wrapText="1"/>
    </xf>
    <xf numFmtId="0" fontId="15" fillId="2" borderId="9" xfId="0" applyFont="1" applyFill="1" applyBorder="1" applyAlignment="1">
      <alignment vertical="center"/>
    </xf>
    <xf numFmtId="0" fontId="25" fillId="2" borderId="9" xfId="0" applyFont="1" applyFill="1" applyBorder="1" applyAlignment="1">
      <alignment vertical="center"/>
    </xf>
    <xf numFmtId="0" fontId="1" fillId="0" borderId="0" xfId="3" applyFont="1" applyAlignment="1">
      <alignment horizontal="left" vertical="center" wrapText="1"/>
    </xf>
    <xf numFmtId="0" fontId="10" fillId="7" borderId="0" xfId="0" applyFont="1" applyFill="1"/>
    <xf numFmtId="169" fontId="2" fillId="4" borderId="9" xfId="0" applyNumberFormat="1" applyFont="1" applyFill="1" applyBorder="1" applyAlignment="1">
      <alignment horizontal="right" vertical="center"/>
    </xf>
    <xf numFmtId="1" fontId="2" fillId="4" borderId="9" xfId="0" applyNumberFormat="1" applyFont="1" applyFill="1" applyBorder="1" applyAlignment="1">
      <alignment horizontal="center" vertical="center"/>
    </xf>
    <xf numFmtId="169" fontId="2" fillId="4" borderId="9" xfId="1" applyNumberFormat="1" applyFont="1" applyFill="1" applyBorder="1" applyAlignment="1" applyProtection="1">
      <alignment horizontal="right" vertical="center"/>
    </xf>
    <xf numFmtId="0" fontId="28" fillId="11" borderId="9" xfId="0" applyFont="1" applyFill="1" applyBorder="1" applyAlignment="1">
      <alignment vertical="center" wrapText="1"/>
    </xf>
    <xf numFmtId="0" fontId="2" fillId="7" borderId="0" xfId="0" applyFont="1" applyFill="1" applyAlignment="1">
      <alignment vertical="center"/>
    </xf>
    <xf numFmtId="168" fontId="3" fillId="3" borderId="9" xfId="0" applyNumberFormat="1" applyFont="1" applyFill="1" applyBorder="1" applyAlignment="1">
      <alignment horizontal="right" vertical="center" wrapText="1"/>
    </xf>
    <xf numFmtId="0" fontId="2" fillId="0" borderId="9" xfId="0" applyFont="1" applyBorder="1" applyAlignment="1">
      <alignment horizontal="right" vertical="center" wrapText="1"/>
    </xf>
    <xf numFmtId="0" fontId="15" fillId="11" borderId="9" xfId="0" applyFont="1" applyFill="1" applyBorder="1" applyAlignment="1">
      <alignment horizontal="right" vertical="center" wrapText="1"/>
    </xf>
    <xf numFmtId="0" fontId="0" fillId="4" borderId="9" xfId="0" applyFill="1" applyBorder="1" applyAlignment="1">
      <alignment horizontal="right" vertical="top"/>
    </xf>
    <xf numFmtId="0" fontId="4" fillId="11" borderId="9" xfId="0" applyFont="1" applyFill="1" applyBorder="1" applyAlignment="1">
      <alignment horizontal="right" vertical="center"/>
    </xf>
    <xf numFmtId="10" fontId="0" fillId="0" borderId="9" xfId="2" applyNumberFormat="1" applyFont="1" applyBorder="1" applyProtection="1"/>
    <xf numFmtId="0" fontId="11" fillId="0" borderId="9" xfId="0" applyFont="1" applyBorder="1" applyAlignment="1">
      <alignment horizontal="right" vertical="center" wrapText="1"/>
    </xf>
    <xf numFmtId="166" fontId="2" fillId="0" borderId="9" xfId="6" applyFont="1" applyBorder="1" applyAlignment="1" applyProtection="1">
      <alignment horizontal="right"/>
    </xf>
    <xf numFmtId="168" fontId="3" fillId="3" borderId="9" xfId="0" applyNumberFormat="1" applyFont="1" applyFill="1" applyBorder="1" applyAlignment="1">
      <alignment horizontal="right" wrapText="1"/>
    </xf>
    <xf numFmtId="10" fontId="4" fillId="5" borderId="9" xfId="0" applyNumberFormat="1" applyFont="1" applyFill="1" applyBorder="1" applyAlignment="1">
      <alignment vertical="center"/>
    </xf>
    <xf numFmtId="0" fontId="2" fillId="0" borderId="0" xfId="0" applyFont="1"/>
    <xf numFmtId="4" fontId="2" fillId="0" borderId="0" xfId="0" applyNumberFormat="1" applyFont="1"/>
    <xf numFmtId="0" fontId="23" fillId="0" borderId="0" xfId="0" applyFont="1" applyAlignment="1">
      <alignment vertical="center"/>
    </xf>
    <xf numFmtId="0" fontId="17" fillId="6" borderId="0" xfId="0" applyFont="1" applyFill="1"/>
    <xf numFmtId="0" fontId="28" fillId="6" borderId="0" xfId="0" applyFont="1" applyFill="1" applyAlignment="1">
      <alignment horizontal="left" vertical="center" wrapText="1"/>
    </xf>
    <xf numFmtId="0" fontId="7" fillId="0" borderId="0" xfId="0" applyFont="1" applyAlignment="1">
      <alignment horizontal="left" vertical="center" wrapText="1"/>
    </xf>
    <xf numFmtId="0" fontId="45" fillId="0" borderId="0" xfId="0" applyFont="1" applyAlignment="1">
      <alignment horizontal="left" vertical="top" wrapText="1"/>
    </xf>
    <xf numFmtId="0" fontId="28" fillId="6" borderId="0" xfId="0" applyFont="1" applyFill="1" applyAlignment="1">
      <alignment vertical="center" wrapText="1"/>
    </xf>
    <xf numFmtId="0" fontId="2" fillId="6" borderId="0" xfId="0" applyFont="1" applyFill="1"/>
    <xf numFmtId="0" fontId="17" fillId="6" borderId="0" xfId="3" applyFill="1"/>
    <xf numFmtId="0" fontId="8" fillId="6" borderId="9" xfId="0" applyFont="1" applyFill="1" applyBorder="1" applyAlignment="1">
      <alignment vertical="center" wrapText="1"/>
    </xf>
    <xf numFmtId="0" fontId="20" fillId="7" borderId="0" xfId="0" applyFont="1" applyFill="1"/>
    <xf numFmtId="0" fontId="26" fillId="0" borderId="9" xfId="0" applyFont="1" applyBorder="1" applyAlignment="1">
      <alignment horizontal="center" vertical="center"/>
    </xf>
    <xf numFmtId="44" fontId="8" fillId="0" borderId="9" xfId="0" applyNumberFormat="1" applyFont="1" applyBorder="1" applyAlignment="1">
      <alignment horizontal="center" vertical="center" wrapText="1"/>
    </xf>
    <xf numFmtId="0" fontId="26" fillId="6" borderId="0" xfId="0" applyFont="1" applyFill="1" applyAlignment="1">
      <alignment wrapText="1"/>
    </xf>
    <xf numFmtId="0" fontId="34" fillId="6" borderId="0" xfId="0" applyFont="1" applyFill="1" applyAlignment="1">
      <alignment horizontal="center"/>
    </xf>
    <xf numFmtId="0" fontId="7" fillId="2" borderId="9" xfId="0" applyFont="1" applyFill="1" applyBorder="1" applyAlignment="1">
      <alignment vertical="center" wrapText="1"/>
    </xf>
    <xf numFmtId="0" fontId="22" fillId="7" borderId="0" xfId="0" applyFont="1" applyFill="1"/>
    <xf numFmtId="0" fontId="10" fillId="6" borderId="0" xfId="0" applyFont="1" applyFill="1"/>
    <xf numFmtId="0" fontId="10" fillId="0" borderId="0" xfId="0" applyFont="1"/>
    <xf numFmtId="0" fontId="2" fillId="6" borderId="0" xfId="0" applyFont="1" applyFill="1" applyAlignment="1">
      <alignment vertical="center"/>
    </xf>
    <xf numFmtId="0" fontId="20" fillId="7" borderId="0" xfId="0" applyFont="1" applyFill="1" applyAlignment="1">
      <alignment vertical="center"/>
    </xf>
    <xf numFmtId="0" fontId="2" fillId="0" borderId="0" xfId="0" applyFont="1" applyAlignment="1">
      <alignment vertical="center"/>
    </xf>
    <xf numFmtId="0" fontId="2" fillId="0" borderId="9" xfId="0" applyFont="1" applyBorder="1" applyAlignment="1">
      <alignment horizontal="left" vertical="center" wrapText="1"/>
    </xf>
    <xf numFmtId="169" fontId="2" fillId="0" borderId="9" xfId="2" applyNumberFormat="1" applyFont="1" applyFill="1" applyBorder="1" applyAlignment="1" applyProtection="1">
      <alignment horizontal="right"/>
    </xf>
    <xf numFmtId="0" fontId="8" fillId="0" borderId="0" xfId="0" applyFont="1" applyAlignment="1">
      <alignment horizontal="center" vertical="center" wrapText="1"/>
    </xf>
    <xf numFmtId="164" fontId="2" fillId="0" borderId="0" xfId="2" applyNumberFormat="1" applyFont="1" applyAlignment="1" applyProtection="1">
      <alignment wrapText="1"/>
    </xf>
    <xf numFmtId="0" fontId="2" fillId="0" borderId="0" xfId="0" applyFont="1" applyAlignment="1">
      <alignment wrapText="1"/>
    </xf>
    <xf numFmtId="0" fontId="11" fillId="6" borderId="0" xfId="0" applyFont="1" applyFill="1" applyAlignment="1">
      <alignment vertical="center" wrapText="1"/>
    </xf>
    <xf numFmtId="0" fontId="12" fillId="6" borderId="0" xfId="0" applyFont="1" applyFill="1"/>
    <xf numFmtId="0" fontId="7" fillId="0" borderId="0" xfId="0" applyFont="1" applyAlignment="1">
      <alignment vertical="center" wrapText="1"/>
    </xf>
    <xf numFmtId="0" fontId="12" fillId="0" borderId="0" xfId="0" applyFont="1"/>
    <xf numFmtId="0" fontId="36" fillId="6" borderId="0" xfId="0" applyFont="1" applyFill="1" applyAlignment="1">
      <alignment vertical="center" wrapText="1"/>
    </xf>
    <xf numFmtId="0" fontId="38" fillId="0" borderId="0" xfId="0" applyFont="1" applyAlignment="1">
      <alignment horizontal="left" vertical="center"/>
    </xf>
    <xf numFmtId="4" fontId="38" fillId="0" borderId="0" xfId="0" applyNumberFormat="1" applyFont="1" applyAlignment="1">
      <alignment horizontal="left" vertical="center"/>
    </xf>
    <xf numFmtId="0" fontId="12" fillId="7" borderId="0" xfId="0" applyFont="1" applyFill="1" applyAlignment="1">
      <alignment horizontal="left" vertical="center"/>
    </xf>
    <xf numFmtId="0" fontId="41" fillId="0" borderId="0" xfId="0" applyFont="1" applyAlignment="1">
      <alignment horizontal="left" vertical="center" wrapText="1"/>
    </xf>
    <xf numFmtId="0" fontId="40" fillId="0" borderId="0" xfId="0" applyFont="1" applyAlignment="1">
      <alignment horizontal="left" vertical="center" wrapText="1"/>
    </xf>
    <xf numFmtId="0" fontId="43" fillId="7" borderId="0" xfId="0" applyFont="1" applyFill="1"/>
    <xf numFmtId="0" fontId="35" fillId="6" borderId="0" xfId="0" applyFont="1" applyFill="1" applyAlignment="1">
      <alignment vertical="center" wrapText="1"/>
    </xf>
    <xf numFmtId="0" fontId="11" fillId="6" borderId="0" xfId="0" applyFont="1" applyFill="1" applyAlignment="1">
      <alignment horizontal="left" vertical="center" wrapText="1"/>
    </xf>
    <xf numFmtId="0" fontId="35" fillId="6" borderId="0" xfId="0" applyFont="1" applyFill="1" applyAlignment="1">
      <alignment vertical="center"/>
    </xf>
    <xf numFmtId="0" fontId="2" fillId="6" borderId="0" xfId="0" applyFont="1" applyFill="1" applyAlignment="1">
      <alignment horizontal="right" vertical="center" wrapText="1"/>
    </xf>
    <xf numFmtId="0" fontId="35" fillId="6" borderId="0" xfId="0" applyFont="1" applyFill="1" applyAlignment="1">
      <alignment horizontal="right" vertical="center" wrapText="1"/>
    </xf>
    <xf numFmtId="0" fontId="0" fillId="6" borderId="0" xfId="0" applyFill="1" applyAlignment="1">
      <alignment horizontal="right" vertical="top"/>
    </xf>
    <xf numFmtId="0" fontId="35" fillId="6" borderId="0" xfId="0" applyFont="1" applyFill="1" applyAlignment="1">
      <alignment horizontal="right" vertical="center"/>
    </xf>
    <xf numFmtId="0" fontId="11" fillId="6" borderId="0" xfId="0" applyFont="1" applyFill="1" applyAlignment="1">
      <alignment horizontal="right" vertical="center" wrapText="1"/>
    </xf>
    <xf numFmtId="0" fontId="35" fillId="6" borderId="0" xfId="0" applyFont="1" applyFill="1" applyAlignment="1">
      <alignment horizontal="left" vertical="center"/>
    </xf>
    <xf numFmtId="14" fontId="2" fillId="6" borderId="19" xfId="0" applyNumberFormat="1" applyFont="1" applyFill="1" applyBorder="1" applyAlignment="1">
      <alignment horizontal="center" vertical="center"/>
    </xf>
    <xf numFmtId="1" fontId="2" fillId="6" borderId="0" xfId="0" applyNumberFormat="1" applyFont="1" applyFill="1"/>
    <xf numFmtId="0" fontId="0" fillId="6" borderId="0" xfId="0" applyFill="1"/>
    <xf numFmtId="0" fontId="12" fillId="6" borderId="0" xfId="0" applyFont="1" applyFill="1" applyAlignment="1">
      <alignment horizontal="right"/>
    </xf>
    <xf numFmtId="0" fontId="7" fillId="6" borderId="0" xfId="0" applyFont="1" applyFill="1"/>
    <xf numFmtId="4" fontId="2" fillId="6" borderId="0" xfId="0" applyNumberFormat="1" applyFont="1" applyFill="1"/>
    <xf numFmtId="0" fontId="2" fillId="6" borderId="0" xfId="0" applyFont="1" applyFill="1" applyAlignment="1">
      <alignment horizontal="center"/>
    </xf>
    <xf numFmtId="0" fontId="47" fillId="2" borderId="9" xfId="0" applyFont="1" applyFill="1" applyBorder="1" applyAlignment="1">
      <alignment vertical="center" wrapText="1"/>
    </xf>
    <xf numFmtId="0" fontId="12" fillId="7" borderId="0" xfId="0" applyFont="1" applyFill="1" applyAlignment="1">
      <alignment vertical="center"/>
    </xf>
    <xf numFmtId="0" fontId="12" fillId="6" borderId="0" xfId="0" applyFont="1" applyFill="1" applyAlignment="1">
      <alignment vertical="center" wrapText="1"/>
    </xf>
    <xf numFmtId="0" fontId="12" fillId="6" borderId="0" xfId="0" applyFont="1" applyFill="1" applyAlignment="1">
      <alignment vertical="center"/>
    </xf>
    <xf numFmtId="0" fontId="12" fillId="0" borderId="0" xfId="0" applyFont="1" applyAlignment="1">
      <alignment vertical="center"/>
    </xf>
    <xf numFmtId="0" fontId="25" fillId="2" borderId="9" xfId="0" applyFont="1" applyFill="1" applyBorder="1" applyAlignment="1">
      <alignment horizontal="left" vertical="center"/>
    </xf>
    <xf numFmtId="168" fontId="15" fillId="3" borderId="9" xfId="0" applyNumberFormat="1" applyFont="1" applyFill="1" applyBorder="1" applyAlignment="1">
      <alignment horizontal="right" vertical="center" wrapText="1"/>
    </xf>
    <xf numFmtId="168" fontId="15" fillId="3" borderId="9" xfId="0" applyNumberFormat="1" applyFont="1" applyFill="1" applyBorder="1" applyAlignment="1">
      <alignment horizontal="left" vertical="center" wrapText="1"/>
    </xf>
    <xf numFmtId="0" fontId="37" fillId="6" borderId="0" xfId="0" applyFont="1" applyFill="1" applyAlignment="1">
      <alignment horizontal="left" vertical="center"/>
    </xf>
    <xf numFmtId="0" fontId="12" fillId="6" borderId="0" xfId="0" applyFont="1"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wrapText="1"/>
    </xf>
    <xf numFmtId="168" fontId="15" fillId="3" borderId="9" xfId="0" applyNumberFormat="1" applyFont="1" applyFill="1" applyBorder="1" applyAlignment="1">
      <alignment vertical="center" wrapText="1"/>
    </xf>
    <xf numFmtId="10" fontId="2" fillId="0" borderId="9" xfId="2" applyNumberFormat="1" applyFont="1" applyBorder="1" applyAlignment="1" applyProtection="1">
      <alignment wrapText="1"/>
    </xf>
    <xf numFmtId="0" fontId="15" fillId="11" borderId="9" xfId="0" applyFont="1" applyFill="1" applyBorder="1" applyAlignment="1">
      <alignment horizontal="left" vertical="center"/>
    </xf>
    <xf numFmtId="10" fontId="15" fillId="5" borderId="9" xfId="2" applyNumberFormat="1" applyFont="1" applyFill="1" applyBorder="1" applyAlignment="1" applyProtection="1">
      <alignment vertical="center"/>
    </xf>
    <xf numFmtId="1" fontId="12" fillId="6" borderId="0" xfId="0" applyNumberFormat="1" applyFont="1" applyFill="1" applyAlignment="1">
      <alignment horizontal="left" vertical="center"/>
    </xf>
    <xf numFmtId="0" fontId="23" fillId="0" borderId="0" xfId="0" applyFont="1" applyAlignment="1">
      <alignment horizontal="left" vertical="center" wrapText="1"/>
    </xf>
    <xf numFmtId="0" fontId="2" fillId="7" borderId="0" xfId="0" applyFont="1" applyFill="1" applyAlignment="1">
      <alignment horizontal="left"/>
    </xf>
    <xf numFmtId="0" fontId="16" fillId="6" borderId="0" xfId="0" applyFont="1" applyFill="1"/>
    <xf numFmtId="49" fontId="0" fillId="4" borderId="9" xfId="0" applyNumberFormat="1" applyFill="1" applyBorder="1" applyAlignment="1" applyProtection="1">
      <alignment horizontal="center" vertical="center"/>
      <protection locked="0"/>
    </xf>
    <xf numFmtId="0" fontId="0" fillId="4" borderId="9" xfId="0" applyFill="1" applyBorder="1" applyAlignment="1" applyProtection="1">
      <alignment horizontal="right" vertical="top"/>
      <protection locked="0"/>
    </xf>
    <xf numFmtId="49" fontId="11" fillId="0" borderId="9" xfId="0" applyNumberFormat="1" applyFont="1" applyBorder="1" applyAlignment="1" applyProtection="1">
      <alignment horizontal="center" vertical="center" wrapText="1"/>
      <protection locked="0"/>
    </xf>
    <xf numFmtId="0" fontId="7" fillId="6" borderId="0" xfId="0" applyFont="1" applyFill="1" applyAlignment="1">
      <alignment vertical="center"/>
    </xf>
    <xf numFmtId="0" fontId="13" fillId="9" borderId="9" xfId="0" applyFont="1" applyFill="1" applyBorder="1" applyAlignment="1">
      <alignment horizontal="left" vertical="center" wrapText="1"/>
    </xf>
    <xf numFmtId="0" fontId="13" fillId="6" borderId="0" xfId="0" applyFont="1" applyFill="1" applyAlignment="1">
      <alignment horizontal="left" vertical="center" wrapText="1"/>
    </xf>
    <xf numFmtId="0" fontId="9" fillId="6" borderId="0" xfId="0" applyFont="1" applyFill="1" applyAlignment="1">
      <alignment horizontal="left" vertical="center"/>
    </xf>
    <xf numFmtId="0" fontId="13" fillId="9" borderId="9" xfId="0" applyFont="1" applyFill="1" applyBorder="1" applyAlignment="1">
      <alignment horizontal="right" vertical="center" wrapText="1"/>
    </xf>
    <xf numFmtId="0" fontId="2" fillId="9" borderId="9" xfId="0" applyFont="1" applyFill="1" applyBorder="1" applyAlignment="1">
      <alignment horizontal="left" vertical="center" wrapText="1"/>
    </xf>
    <xf numFmtId="0" fontId="24" fillId="6" borderId="0" xfId="0" applyFont="1" applyFill="1" applyAlignment="1">
      <alignment horizontal="center" vertical="center" wrapText="1"/>
    </xf>
    <xf numFmtId="0" fontId="21" fillId="6" borderId="0" xfId="0" applyFont="1" applyFill="1"/>
    <xf numFmtId="0" fontId="13" fillId="9" borderId="9" xfId="0" applyFont="1" applyFill="1" applyBorder="1" applyAlignment="1" applyProtection="1">
      <alignment horizontal="right" vertical="center" wrapText="1"/>
      <protection locked="0"/>
    </xf>
    <xf numFmtId="0" fontId="44" fillId="6" borderId="0" xfId="0" applyFont="1" applyFill="1" applyAlignment="1">
      <alignment horizontal="left" wrapText="1"/>
    </xf>
    <xf numFmtId="0" fontId="26" fillId="6" borderId="0" xfId="0" applyFont="1" applyFill="1" applyAlignment="1">
      <alignment horizontal="center" vertical="center" wrapText="1"/>
    </xf>
    <xf numFmtId="0" fontId="26" fillId="0" borderId="9" xfId="0" applyFont="1" applyBorder="1" applyAlignment="1" applyProtection="1">
      <alignment horizontal="center" vertical="center"/>
      <protection locked="0"/>
    </xf>
    <xf numFmtId="0" fontId="2" fillId="8" borderId="9" xfId="0" applyFont="1" applyFill="1" applyBorder="1" applyAlignment="1" applyProtection="1">
      <alignment horizontal="center" vertical="center"/>
      <protection locked="0"/>
    </xf>
    <xf numFmtId="0" fontId="15" fillId="2" borderId="9" xfId="0" applyFont="1" applyFill="1" applyBorder="1" applyAlignment="1" applyProtection="1">
      <alignment vertical="center" wrapText="1"/>
      <protection locked="0"/>
    </xf>
    <xf numFmtId="0" fontId="25" fillId="2" borderId="9" xfId="0" applyFont="1" applyFill="1" applyBorder="1" applyAlignment="1" applyProtection="1">
      <alignment vertical="center" wrapText="1"/>
      <protection locked="0"/>
    </xf>
    <xf numFmtId="0" fontId="25" fillId="2" borderId="9" xfId="0" applyFont="1" applyFill="1" applyBorder="1" applyAlignment="1" applyProtection="1">
      <alignment vertical="center"/>
      <protection locked="0"/>
    </xf>
    <xf numFmtId="0" fontId="25" fillId="2" borderId="9" xfId="0" applyFont="1" applyFill="1" applyBorder="1" applyAlignment="1" applyProtection="1">
      <alignment horizontal="right" vertical="center"/>
      <protection locked="0"/>
    </xf>
    <xf numFmtId="0" fontId="2" fillId="11" borderId="9" xfId="0" applyFont="1" applyFill="1" applyBorder="1" applyAlignment="1" applyProtection="1">
      <alignment vertical="center" wrapText="1"/>
      <protection locked="0"/>
    </xf>
    <xf numFmtId="0" fontId="11" fillId="6" borderId="9" xfId="0" applyFont="1" applyFill="1" applyBorder="1" applyAlignment="1" applyProtection="1">
      <alignment vertical="center" wrapText="1"/>
      <protection locked="0"/>
    </xf>
    <xf numFmtId="0" fontId="35" fillId="11" borderId="9" xfId="0" applyFont="1" applyFill="1" applyBorder="1" applyAlignment="1" applyProtection="1">
      <alignment horizontal="right" vertical="center" wrapText="1"/>
      <protection locked="0"/>
    </xf>
    <xf numFmtId="0" fontId="11" fillId="11" borderId="9" xfId="0" applyFont="1" applyFill="1" applyBorder="1" applyAlignment="1" applyProtection="1">
      <alignment horizontal="right" vertical="center"/>
      <protection locked="0"/>
    </xf>
    <xf numFmtId="0" fontId="2" fillId="0" borderId="9" xfId="0" applyFont="1" applyBorder="1" applyAlignment="1" applyProtection="1">
      <alignment horizontal="right" vertical="center" wrapText="1"/>
      <protection locked="0"/>
    </xf>
    <xf numFmtId="0" fontId="15" fillId="2" borderId="9" xfId="0" applyFont="1" applyFill="1" applyBorder="1" applyAlignment="1" applyProtection="1">
      <alignment vertical="center"/>
      <protection locked="0"/>
    </xf>
    <xf numFmtId="168" fontId="35" fillId="11" borderId="9" xfId="1" applyNumberFormat="1" applyFont="1" applyFill="1" applyBorder="1" applyAlignment="1" applyProtection="1">
      <alignment horizontal="right" vertical="center"/>
      <protection locked="0"/>
    </xf>
    <xf numFmtId="0" fontId="15" fillId="11" borderId="9" xfId="0" applyFont="1" applyFill="1" applyBorder="1" applyAlignment="1" applyProtection="1">
      <alignment horizontal="left" vertical="center" wrapText="1"/>
      <protection locked="0"/>
    </xf>
    <xf numFmtId="0" fontId="15" fillId="11" borderId="9" xfId="0" applyFont="1" applyFill="1" applyBorder="1" applyAlignment="1" applyProtection="1">
      <alignment horizontal="right" vertical="center"/>
      <protection locked="0"/>
    </xf>
    <xf numFmtId="0" fontId="2" fillId="0" borderId="9"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17" fillId="0" borderId="0" xfId="0" applyFont="1" applyAlignment="1">
      <alignment horizontal="left" vertical="top" wrapText="1"/>
    </xf>
    <xf numFmtId="169" fontId="2" fillId="6" borderId="9" xfId="1" applyNumberFormat="1" applyFont="1" applyFill="1" applyBorder="1" applyAlignment="1" applyProtection="1">
      <alignment horizontal="right" vertical="center"/>
    </xf>
    <xf numFmtId="165" fontId="2" fillId="4" borderId="9" xfId="0" applyNumberFormat="1" applyFont="1" applyFill="1" applyBorder="1" applyAlignment="1">
      <alignment horizontal="right"/>
    </xf>
    <xf numFmtId="0" fontId="13" fillId="9" borderId="9" xfId="0" applyFont="1" applyFill="1" applyBorder="1" applyAlignment="1">
      <alignment vertical="center" wrapText="1"/>
    </xf>
    <xf numFmtId="0" fontId="11" fillId="2" borderId="9" xfId="0" applyFont="1" applyFill="1" applyBorder="1" applyAlignment="1">
      <alignment vertical="center" wrapText="1"/>
    </xf>
    <xf numFmtId="49" fontId="11" fillId="2" borderId="9" xfId="0" applyNumberFormat="1" applyFont="1" applyFill="1" applyBorder="1" applyAlignment="1">
      <alignment horizontal="center" vertical="center" wrapText="1"/>
    </xf>
    <xf numFmtId="0" fontId="44" fillId="2" borderId="9" xfId="0" applyFont="1" applyFill="1" applyBorder="1" applyAlignment="1">
      <alignment vertical="center" wrapText="1"/>
    </xf>
    <xf numFmtId="49" fontId="44" fillId="2" borderId="9" xfId="0" applyNumberFormat="1" applyFont="1" applyFill="1" applyBorder="1" applyAlignment="1">
      <alignment horizontal="center" vertical="center" wrapText="1"/>
    </xf>
    <xf numFmtId="0" fontId="2" fillId="2" borderId="9" xfId="0" applyFont="1" applyFill="1" applyBorder="1" applyAlignment="1">
      <alignment vertical="center" wrapText="1"/>
    </xf>
    <xf numFmtId="0" fontId="2" fillId="2" borderId="9" xfId="0" applyFont="1" applyFill="1" applyBorder="1" applyAlignment="1">
      <alignment horizontal="right" vertical="center" wrapText="1"/>
    </xf>
    <xf numFmtId="0" fontId="2" fillId="4" borderId="9" xfId="0" applyFont="1" applyFill="1" applyBorder="1" applyAlignment="1" applyProtection="1">
      <alignment vertical="top" wrapText="1"/>
      <protection locked="0"/>
    </xf>
    <xf numFmtId="169" fontId="2" fillId="2" borderId="9" xfId="1" applyNumberFormat="1" applyFont="1" applyFill="1" applyBorder="1" applyAlignment="1" applyProtection="1">
      <alignment horizontal="right"/>
    </xf>
    <xf numFmtId="169" fontId="50" fillId="2" borderId="9" xfId="1" applyNumberFormat="1" applyFont="1" applyFill="1" applyBorder="1" applyAlignment="1" applyProtection="1"/>
    <xf numFmtId="0" fontId="2" fillId="4" borderId="9" xfId="0" applyFont="1" applyFill="1" applyBorder="1" applyAlignment="1">
      <alignment horizontal="center" vertical="center" wrapText="1"/>
    </xf>
    <xf numFmtId="169" fontId="7" fillId="11" borderId="9" xfId="1" applyNumberFormat="1" applyFont="1" applyFill="1" applyBorder="1" applyAlignment="1" applyProtection="1">
      <alignment vertical="center"/>
    </xf>
    <xf numFmtId="169" fontId="50" fillId="2" borderId="9" xfId="1" applyNumberFormat="1" applyFont="1" applyFill="1" applyBorder="1" applyAlignment="1" applyProtection="1">
      <alignment horizontal="right" vertical="center"/>
    </xf>
    <xf numFmtId="168" fontId="50" fillId="3" borderId="9" xfId="0" applyNumberFormat="1" applyFont="1" applyFill="1" applyBorder="1" applyAlignment="1">
      <alignment horizontal="right" vertical="center" wrapText="1"/>
    </xf>
    <xf numFmtId="168" fontId="7" fillId="11" borderId="9" xfId="1" applyNumberFormat="1" applyFont="1" applyFill="1" applyBorder="1" applyAlignment="1" applyProtection="1">
      <alignment horizontal="right" vertical="center"/>
    </xf>
    <xf numFmtId="170" fontId="50" fillId="2" borderId="9" xfId="1" applyNumberFormat="1" applyFont="1" applyFill="1" applyBorder="1" applyAlignment="1" applyProtection="1">
      <alignment horizontal="right" vertical="center"/>
    </xf>
    <xf numFmtId="0" fontId="0" fillId="4" borderId="9" xfId="0" applyFill="1" applyBorder="1" applyAlignment="1">
      <alignment horizontal="left" vertical="top"/>
    </xf>
    <xf numFmtId="0" fontId="0" fillId="0" borderId="9" xfId="0" applyBorder="1" applyAlignment="1">
      <alignment horizontal="right" vertical="top"/>
    </xf>
    <xf numFmtId="164" fontId="8" fillId="11" borderId="9" xfId="1" applyNumberFormat="1" applyFont="1" applyFill="1" applyBorder="1" applyAlignment="1" applyProtection="1">
      <alignment horizontal="right" vertical="center"/>
    </xf>
    <xf numFmtId="168" fontId="50" fillId="3" borderId="9" xfId="0" applyNumberFormat="1" applyFont="1" applyFill="1" applyBorder="1" applyAlignment="1">
      <alignment vertical="center" wrapText="1"/>
    </xf>
    <xf numFmtId="166" fontId="50" fillId="2" borderId="9" xfId="6" applyFont="1" applyFill="1" applyBorder="1" applyAlignment="1" applyProtection="1"/>
    <xf numFmtId="168" fontId="50" fillId="3" borderId="9" xfId="0" applyNumberFormat="1" applyFont="1" applyFill="1" applyBorder="1" applyAlignment="1">
      <alignment horizontal="right" wrapText="1"/>
    </xf>
    <xf numFmtId="166" fontId="26" fillId="0" borderId="9" xfId="6" applyFont="1" applyFill="1" applyBorder="1" applyAlignment="1" applyProtection="1">
      <alignment horizontal="right" wrapText="1"/>
    </xf>
    <xf numFmtId="0" fontId="55" fillId="2" borderId="9" xfId="0" quotePrefix="1" applyFont="1" applyFill="1" applyBorder="1" applyAlignment="1">
      <alignment horizontal="right" vertical="center"/>
    </xf>
    <xf numFmtId="0" fontId="55" fillId="2" borderId="9" xfId="0" quotePrefix="1" applyFont="1" applyFill="1" applyBorder="1" applyAlignment="1">
      <alignment horizontal="right" vertical="center" wrapText="1"/>
    </xf>
    <xf numFmtId="0" fontId="54" fillId="2" borderId="9" xfId="0" quotePrefix="1" applyFont="1" applyFill="1" applyBorder="1" applyAlignment="1">
      <alignment horizontal="right" vertical="center" wrapText="1"/>
    </xf>
    <xf numFmtId="49" fontId="2" fillId="4" borderId="9" xfId="0" applyNumberFormat="1" applyFont="1" applyFill="1" applyBorder="1" applyAlignment="1">
      <alignment horizontal="center"/>
    </xf>
    <xf numFmtId="0" fontId="2" fillId="4" borderId="9" xfId="0" applyFont="1" applyFill="1" applyBorder="1" applyAlignment="1">
      <alignment horizontal="right" vertical="center" wrapText="1"/>
    </xf>
    <xf numFmtId="49" fontId="2" fillId="4" borderId="9" xfId="0" applyNumberFormat="1" applyFont="1" applyFill="1" applyBorder="1" applyAlignment="1">
      <alignment horizontal="center" vertical="center" wrapText="1"/>
    </xf>
    <xf numFmtId="0" fontId="12" fillId="7" borderId="0" xfId="0" applyFont="1" applyFill="1" applyAlignment="1" applyProtection="1">
      <alignment vertical="center"/>
      <protection locked="0"/>
    </xf>
    <xf numFmtId="0" fontId="15" fillId="6" borderId="0" xfId="0" applyFont="1" applyFill="1" applyAlignment="1" applyProtection="1">
      <alignment vertical="center"/>
      <protection locked="0"/>
    </xf>
    <xf numFmtId="0" fontId="37" fillId="6" borderId="0" xfId="0" applyFont="1" applyFill="1" applyAlignment="1" applyProtection="1">
      <alignment horizontal="left" vertical="center"/>
      <protection locked="0"/>
    </xf>
    <xf numFmtId="0" fontId="16" fillId="6" borderId="0" xfId="0" applyFont="1" applyFill="1" applyProtection="1">
      <protection locked="0"/>
    </xf>
    <xf numFmtId="0" fontId="16" fillId="6" borderId="0" xfId="0" applyFont="1" applyFill="1" applyAlignment="1" applyProtection="1">
      <alignment vertical="center"/>
      <protection locked="0"/>
    </xf>
    <xf numFmtId="0" fontId="46" fillId="2" borderId="9" xfId="0" applyFont="1" applyFill="1" applyBorder="1" applyAlignment="1">
      <alignment horizontal="right" vertical="center" wrapText="1"/>
    </xf>
    <xf numFmtId="168" fontId="25" fillId="11" borderId="9" xfId="1" applyNumberFormat="1" applyFont="1" applyFill="1" applyBorder="1" applyAlignment="1" applyProtection="1">
      <alignment horizontal="left" vertical="center"/>
    </xf>
    <xf numFmtId="0" fontId="40" fillId="0" borderId="0" xfId="0" applyFont="1" applyAlignment="1">
      <alignment horizontal="left" vertical="center" wrapText="1"/>
    </xf>
    <xf numFmtId="0" fontId="51" fillId="11" borderId="9" xfId="0" applyFont="1" applyFill="1" applyBorder="1" applyAlignment="1">
      <alignment horizontal="left" vertical="center"/>
    </xf>
    <xf numFmtId="164" fontId="8" fillId="11" borderId="9" xfId="1" applyNumberFormat="1" applyFont="1" applyFill="1" applyBorder="1" applyAlignment="1" applyProtection="1">
      <alignment horizontal="center" vertical="center"/>
    </xf>
    <xf numFmtId="0" fontId="7" fillId="12" borderId="0" xfId="0" applyFont="1" applyFill="1" applyAlignment="1">
      <alignment horizontal="left" wrapText="1"/>
    </xf>
    <xf numFmtId="0" fontId="40"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1" fontId="2" fillId="4" borderId="12" xfId="0" applyNumberFormat="1" applyFont="1" applyFill="1" applyBorder="1" applyAlignment="1">
      <alignment horizontal="center" vertical="center"/>
    </xf>
    <xf numFmtId="1" fontId="2" fillId="4" borderId="14" xfId="0" applyNumberFormat="1" applyFont="1" applyFill="1" applyBorder="1" applyAlignment="1">
      <alignment horizontal="center" vertical="center"/>
    </xf>
    <xf numFmtId="1" fontId="2" fillId="4" borderId="15" xfId="0" applyNumberFormat="1" applyFont="1" applyFill="1" applyBorder="1" applyAlignment="1">
      <alignment horizontal="center" vertical="center"/>
    </xf>
    <xf numFmtId="0" fontId="25" fillId="11" borderId="12"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25" fillId="11" borderId="15" xfId="0" applyFont="1" applyFill="1" applyBorder="1" applyAlignment="1">
      <alignment horizontal="left" vertical="center" wrapText="1"/>
    </xf>
    <xf numFmtId="0" fontId="8" fillId="6" borderId="9" xfId="0" applyFont="1" applyFill="1" applyBorder="1" applyAlignment="1">
      <alignment horizontal="left" vertical="center" wrapText="1"/>
    </xf>
    <xf numFmtId="0" fontId="46" fillId="2" borderId="9" xfId="0" applyFont="1" applyFill="1" applyBorder="1" applyAlignment="1">
      <alignment horizontal="right" wrapText="1"/>
    </xf>
    <xf numFmtId="0" fontId="2" fillId="8" borderId="9" xfId="0" applyFont="1" applyFill="1" applyBorder="1" applyAlignment="1">
      <alignment horizontal="center" vertical="center"/>
    </xf>
    <xf numFmtId="44" fontId="2" fillId="8" borderId="9" xfId="0" applyNumberFormat="1" applyFont="1" applyFill="1" applyBorder="1" applyAlignment="1">
      <alignment horizontal="center" vertical="center" wrapText="1"/>
    </xf>
    <xf numFmtId="168" fontId="25" fillId="3" borderId="9" xfId="0" quotePrefix="1" applyNumberFormat="1" applyFont="1" applyFill="1" applyBorder="1" applyAlignment="1">
      <alignment horizontal="center" vertical="top" wrapText="1"/>
    </xf>
    <xf numFmtId="1" fontId="2" fillId="4" borderId="12" xfId="0" applyNumberFormat="1" applyFont="1" applyFill="1" applyBorder="1" applyAlignment="1">
      <alignment horizontal="center"/>
    </xf>
    <xf numFmtId="1" fontId="2" fillId="4" borderId="14" xfId="0" applyNumberFormat="1" applyFont="1" applyFill="1" applyBorder="1" applyAlignment="1">
      <alignment horizontal="center"/>
    </xf>
    <xf numFmtId="1" fontId="2" fillId="4" borderId="15" xfId="0" applyNumberFormat="1" applyFont="1" applyFill="1" applyBorder="1" applyAlignment="1">
      <alignment horizontal="center"/>
    </xf>
    <xf numFmtId="0" fontId="1" fillId="0" borderId="7" xfId="3" applyFont="1" applyBorder="1" applyAlignment="1">
      <alignment horizontal="left" vertical="center" wrapText="1"/>
    </xf>
    <xf numFmtId="0" fontId="1" fillId="0" borderId="8" xfId="3" applyFont="1" applyBorder="1" applyAlignment="1">
      <alignment horizontal="left" vertical="center" wrapText="1"/>
    </xf>
    <xf numFmtId="0" fontId="1" fillId="0" borderId="9" xfId="3" applyFont="1" applyBorder="1" applyAlignment="1">
      <alignment horizontal="left" vertical="center" wrapText="1"/>
    </xf>
    <xf numFmtId="0" fontId="1" fillId="0" borderId="13" xfId="3" applyFont="1" applyBorder="1" applyAlignment="1">
      <alignment horizontal="left" vertical="center" wrapText="1"/>
    </xf>
    <xf numFmtId="0" fontId="0" fillId="0" borderId="7" xfId="3" applyFont="1" applyBorder="1" applyAlignment="1">
      <alignment horizontal="left" vertical="center" wrapText="1"/>
    </xf>
    <xf numFmtId="0" fontId="17" fillId="0" borderId="13" xfId="3" applyBorder="1" applyAlignment="1">
      <alignment horizontal="left" vertical="center" wrapText="1"/>
    </xf>
    <xf numFmtId="0" fontId="17" fillId="0" borderId="8" xfId="3" applyBorder="1" applyAlignment="1">
      <alignment horizontal="left" vertical="center" wrapText="1"/>
    </xf>
    <xf numFmtId="0" fontId="0" fillId="0" borderId="4" xfId="3" applyFont="1" applyBorder="1" applyAlignment="1">
      <alignment horizontal="left" vertical="center" wrapText="1"/>
    </xf>
    <xf numFmtId="0" fontId="17" fillId="0" borderId="3" xfId="3" applyBorder="1" applyAlignment="1">
      <alignment horizontal="left" vertical="center" wrapText="1"/>
    </xf>
    <xf numFmtId="0" fontId="17" fillId="0" borderId="2" xfId="3" applyBorder="1" applyAlignment="1">
      <alignment horizontal="left" vertical="center" wrapText="1"/>
    </xf>
    <xf numFmtId="0" fontId="1" fillId="6" borderId="7" xfId="3" applyFont="1" applyFill="1" applyBorder="1" applyAlignment="1">
      <alignment horizontal="left" vertical="center" wrapText="1"/>
    </xf>
    <xf numFmtId="0" fontId="1" fillId="6" borderId="13" xfId="3" applyFont="1" applyFill="1" applyBorder="1" applyAlignment="1">
      <alignment horizontal="left" vertical="center" wrapText="1"/>
    </xf>
    <xf numFmtId="0" fontId="1" fillId="6" borderId="8" xfId="3" applyFont="1" applyFill="1" applyBorder="1" applyAlignment="1">
      <alignment horizontal="left" vertical="center" wrapText="1"/>
    </xf>
    <xf numFmtId="0" fontId="1" fillId="6" borderId="13" xfId="0" applyFont="1" applyFill="1" applyBorder="1" applyAlignment="1">
      <alignment horizontal="left" vertical="center" wrapText="1"/>
    </xf>
    <xf numFmtId="0" fontId="1" fillId="6" borderId="8" xfId="0" applyFont="1" applyFill="1" applyBorder="1" applyAlignment="1">
      <alignment horizontal="left" vertical="center" wrapText="1"/>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10" fontId="2" fillId="3" borderId="14" xfId="2" applyNumberFormat="1" applyFont="1" applyFill="1" applyBorder="1" applyAlignment="1" applyProtection="1">
      <alignment horizontal="center" vertical="center"/>
    </xf>
    <xf numFmtId="10" fontId="2" fillId="3" borderId="15" xfId="2" applyNumberFormat="1" applyFont="1" applyFill="1" applyBorder="1" applyAlignment="1" applyProtection="1">
      <alignment horizontal="center" vertic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4" borderId="12" xfId="0" applyFont="1"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12" xfId="0" applyFont="1" applyFill="1" applyBorder="1" applyAlignment="1">
      <alignment horizontal="center" wrapText="1"/>
    </xf>
    <xf numFmtId="0" fontId="2" fillId="4" borderId="14" xfId="0" applyFont="1" applyFill="1" applyBorder="1" applyAlignment="1">
      <alignment horizontal="center" wrapText="1"/>
    </xf>
    <xf numFmtId="0" fontId="2" fillId="4" borderId="15" xfId="0" applyFont="1" applyFill="1" applyBorder="1" applyAlignment="1">
      <alignment horizontal="center" wrapText="1"/>
    </xf>
    <xf numFmtId="0" fontId="25" fillId="2" borderId="14" xfId="0" applyFont="1" applyFill="1" applyBorder="1" applyAlignment="1">
      <alignment horizontal="center" vertical="center"/>
    </xf>
    <xf numFmtId="0" fontId="25" fillId="2" borderId="15" xfId="0" applyFont="1" applyFill="1" applyBorder="1" applyAlignment="1">
      <alignment horizontal="center" vertical="center"/>
    </xf>
    <xf numFmtId="0" fontId="51" fillId="11" borderId="12" xfId="0" applyFont="1" applyFill="1" applyBorder="1" applyAlignment="1">
      <alignment horizontal="left" vertical="center"/>
    </xf>
    <xf numFmtId="0" fontId="51" fillId="11" borderId="14" xfId="0" applyFont="1" applyFill="1" applyBorder="1" applyAlignment="1">
      <alignment horizontal="left" vertical="center"/>
    </xf>
    <xf numFmtId="0" fontId="51" fillId="11" borderId="15" xfId="0" applyFont="1" applyFill="1" applyBorder="1" applyAlignment="1">
      <alignment horizontal="left" vertical="center"/>
    </xf>
    <xf numFmtId="0" fontId="42" fillId="2" borderId="12" xfId="0" applyFont="1" applyFill="1" applyBorder="1" applyAlignment="1">
      <alignment horizontal="center"/>
    </xf>
    <xf numFmtId="0" fontId="42" fillId="2" borderId="14" xfId="0" applyFont="1" applyFill="1" applyBorder="1" applyAlignment="1">
      <alignment horizontal="center"/>
    </xf>
    <xf numFmtId="0" fontId="42" fillId="2" borderId="15" xfId="0" applyFont="1" applyFill="1" applyBorder="1" applyAlignment="1">
      <alignment horizontal="center"/>
    </xf>
    <xf numFmtId="0" fontId="0" fillId="0" borderId="12"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7" fillId="0" borderId="0" xfId="0" applyFont="1" applyAlignment="1">
      <alignment horizontal="left" vertical="top" wrapText="1"/>
    </xf>
    <xf numFmtId="0" fontId="39" fillId="0" borderId="0" xfId="0" applyFont="1" applyAlignment="1">
      <alignment horizontal="left" vertical="top" wrapText="1"/>
    </xf>
    <xf numFmtId="0" fontId="13" fillId="9" borderId="12" xfId="0" applyFont="1" applyFill="1" applyBorder="1" applyAlignment="1">
      <alignment horizontal="left" vertical="center" wrapText="1"/>
    </xf>
    <xf numFmtId="0" fontId="13" fillId="9" borderId="14"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9" fillId="13" borderId="1" xfId="0" applyFont="1" applyFill="1" applyBorder="1" applyAlignment="1">
      <alignment horizontal="left" vertical="center" wrapText="1"/>
    </xf>
    <xf numFmtId="0" fontId="9" fillId="13" borderId="10" xfId="0" applyFont="1" applyFill="1" applyBorder="1" applyAlignment="1">
      <alignment horizontal="left" vertical="center" wrapText="1"/>
    </xf>
    <xf numFmtId="0" fontId="9" fillId="13" borderId="11" xfId="0" applyFont="1" applyFill="1" applyBorder="1" applyAlignment="1">
      <alignment horizontal="left" vertical="center" wrapText="1"/>
    </xf>
    <xf numFmtId="14" fontId="9" fillId="4" borderId="9" xfId="0" applyNumberFormat="1" applyFont="1" applyFill="1" applyBorder="1" applyAlignment="1" applyProtection="1">
      <alignment horizontal="left" vertical="center"/>
      <protection locked="0"/>
    </xf>
    <xf numFmtId="0" fontId="30" fillId="6" borderId="0" xfId="0" applyFont="1" applyFill="1" applyAlignment="1">
      <alignment horizontal="left" vertical="center"/>
    </xf>
    <xf numFmtId="0" fontId="9" fillId="4" borderId="9" xfId="0" applyFont="1" applyFill="1" applyBorder="1" applyAlignment="1" applyProtection="1">
      <alignment horizontal="left" vertical="center"/>
      <protection locked="0"/>
    </xf>
    <xf numFmtId="0" fontId="9" fillId="4" borderId="9" xfId="0" applyFont="1" applyFill="1" applyBorder="1" applyAlignment="1" applyProtection="1">
      <alignment horizontal="left" vertical="center" wrapText="1"/>
      <protection locked="0"/>
    </xf>
    <xf numFmtId="0" fontId="13" fillId="9" borderId="9" xfId="0" applyFont="1" applyFill="1" applyBorder="1" applyAlignment="1">
      <alignment horizontal="left" vertical="center" wrapText="1"/>
    </xf>
    <xf numFmtId="10" fontId="9" fillId="4" borderId="9" xfId="2" applyNumberFormat="1" applyFont="1" applyFill="1" applyBorder="1" applyAlignment="1" applyProtection="1">
      <alignment horizontal="left" vertical="center" wrapText="1"/>
      <protection locked="0"/>
    </xf>
    <xf numFmtId="0" fontId="9" fillId="4" borderId="12" xfId="0" applyFont="1" applyFill="1" applyBorder="1" applyAlignment="1" applyProtection="1">
      <alignment horizontal="left" vertical="center" wrapText="1"/>
      <protection locked="0"/>
    </xf>
    <xf numFmtId="0" fontId="9" fillId="4" borderId="14" xfId="0" applyFont="1" applyFill="1" applyBorder="1" applyAlignment="1" applyProtection="1">
      <alignment horizontal="left" vertical="center" wrapText="1"/>
      <protection locked="0"/>
    </xf>
    <xf numFmtId="0" fontId="9" fillId="4" borderId="15" xfId="0" applyFont="1" applyFill="1" applyBorder="1" applyAlignment="1" applyProtection="1">
      <alignment horizontal="left" vertical="center" wrapText="1"/>
      <protection locked="0"/>
    </xf>
    <xf numFmtId="0" fontId="31" fillId="10" borderId="0" xfId="0" applyFont="1" applyFill="1" applyAlignment="1">
      <alignment horizontal="left" vertical="top" wrapText="1"/>
    </xf>
    <xf numFmtId="0" fontId="13" fillId="10" borderId="0" xfId="0" applyFont="1" applyFill="1" applyAlignment="1">
      <alignment horizontal="left" vertical="top" wrapText="1"/>
    </xf>
    <xf numFmtId="0" fontId="9" fillId="8" borderId="5" xfId="0" applyFont="1" applyFill="1" applyBorder="1" applyAlignment="1">
      <alignment horizontal="left" vertical="center" wrapText="1"/>
    </xf>
    <xf numFmtId="0" fontId="9" fillId="8" borderId="0" xfId="0" applyFont="1" applyFill="1" applyAlignment="1">
      <alignment horizontal="left" vertical="center" wrapText="1"/>
    </xf>
    <xf numFmtId="0" fontId="8" fillId="6" borderId="17"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25" fillId="11" borderId="9" xfId="0" applyFont="1" applyFill="1" applyBorder="1" applyAlignment="1">
      <alignment horizontal="left" vertical="center"/>
    </xf>
    <xf numFmtId="0" fontId="46" fillId="2" borderId="9" xfId="0" applyFont="1" applyFill="1" applyBorder="1" applyAlignment="1">
      <alignment horizontal="left" vertical="center" wrapText="1"/>
    </xf>
    <xf numFmtId="164" fontId="15" fillId="11" borderId="9" xfId="0" applyNumberFormat="1" applyFont="1" applyFill="1" applyBorder="1" applyAlignment="1">
      <alignment horizontal="left" vertical="center"/>
    </xf>
    <xf numFmtId="1" fontId="2" fillId="4" borderId="12" xfId="0" applyNumberFormat="1" applyFont="1" applyFill="1" applyBorder="1" applyAlignment="1" applyProtection="1">
      <alignment horizontal="center"/>
      <protection locked="0"/>
    </xf>
    <xf numFmtId="1" fontId="2" fillId="4" borderId="14" xfId="0" applyNumberFormat="1" applyFont="1" applyFill="1" applyBorder="1" applyAlignment="1" applyProtection="1">
      <alignment horizontal="center"/>
      <protection locked="0"/>
    </xf>
    <xf numFmtId="1" fontId="2" fillId="4" borderId="15" xfId="0" applyNumberFormat="1" applyFont="1" applyFill="1" applyBorder="1" applyAlignment="1" applyProtection="1">
      <alignment horizontal="center"/>
      <protection locked="0"/>
    </xf>
    <xf numFmtId="1" fontId="2" fillId="4" borderId="12" xfId="0" applyNumberFormat="1" applyFont="1" applyFill="1" applyBorder="1" applyAlignment="1" applyProtection="1">
      <alignment horizontal="center" vertical="center"/>
      <protection locked="0"/>
    </xf>
    <xf numFmtId="1" fontId="2" fillId="4" borderId="14" xfId="0" applyNumberFormat="1" applyFont="1" applyFill="1" applyBorder="1" applyAlignment="1" applyProtection="1">
      <alignment horizontal="center" vertical="center"/>
      <protection locked="0"/>
    </xf>
    <xf numFmtId="1" fontId="2" fillId="4" borderId="15" xfId="0" applyNumberFormat="1" applyFont="1" applyFill="1" applyBorder="1" applyAlignment="1" applyProtection="1">
      <alignment horizontal="center" vertical="center"/>
      <protection locked="0"/>
    </xf>
    <xf numFmtId="0" fontId="46" fillId="2" borderId="12" xfId="0" applyFont="1" applyFill="1" applyBorder="1" applyAlignment="1">
      <alignment horizontal="left" vertical="center" wrapText="1"/>
    </xf>
    <xf numFmtId="0" fontId="46" fillId="2" borderId="14" xfId="0" applyFont="1" applyFill="1" applyBorder="1" applyAlignment="1">
      <alignment horizontal="left" vertical="center" wrapText="1"/>
    </xf>
    <xf numFmtId="0" fontId="46" fillId="2" borderId="15" xfId="0" applyFont="1" applyFill="1" applyBorder="1" applyAlignment="1">
      <alignment horizontal="left" vertical="center" wrapText="1"/>
    </xf>
    <xf numFmtId="0" fontId="7" fillId="12" borderId="0" xfId="0" applyFont="1" applyFill="1" applyAlignment="1">
      <alignment horizontal="left" vertical="center" wrapText="1"/>
    </xf>
    <xf numFmtId="0" fontId="39" fillId="12" borderId="0" xfId="0" applyFont="1" applyFill="1" applyAlignment="1">
      <alignment horizontal="left" vertical="center" wrapText="1"/>
    </xf>
    <xf numFmtId="0" fontId="2" fillId="0" borderId="12"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25" fillId="11" borderId="12" xfId="0" applyFont="1" applyFill="1" applyBorder="1" applyAlignment="1">
      <alignment horizontal="left" vertical="center"/>
    </xf>
    <xf numFmtId="0" fontId="25" fillId="11" borderId="14" xfId="0" applyFont="1" applyFill="1" applyBorder="1" applyAlignment="1">
      <alignment horizontal="left" vertical="center"/>
    </xf>
    <xf numFmtId="0" fontId="25" fillId="11" borderId="15" xfId="0" applyFont="1" applyFill="1" applyBorder="1" applyAlignment="1">
      <alignment horizontal="left" vertical="center"/>
    </xf>
    <xf numFmtId="0" fontId="2" fillId="0" borderId="12" xfId="0" applyFont="1" applyBorder="1" applyAlignment="1" applyProtection="1">
      <alignment horizontal="center" wrapText="1"/>
      <protection locked="0"/>
    </xf>
    <xf numFmtId="0" fontId="2" fillId="0" borderId="14" xfId="0" applyFont="1" applyBorder="1" applyAlignment="1" applyProtection="1">
      <alignment horizontal="center" wrapText="1"/>
      <protection locked="0"/>
    </xf>
    <xf numFmtId="0" fontId="2" fillId="0" borderId="15" xfId="0" applyFont="1" applyBorder="1" applyAlignment="1" applyProtection="1">
      <alignment horizontal="center" wrapText="1"/>
      <protection locked="0"/>
    </xf>
    <xf numFmtId="9" fontId="2" fillId="3" borderId="12" xfId="2" applyFont="1" applyFill="1" applyBorder="1" applyAlignment="1" applyProtection="1">
      <alignment horizontal="center"/>
    </xf>
    <xf numFmtId="9" fontId="2" fillId="3" borderId="14" xfId="2" applyFont="1" applyFill="1" applyBorder="1" applyAlignment="1" applyProtection="1">
      <alignment horizontal="center"/>
    </xf>
    <xf numFmtId="9" fontId="2" fillId="3" borderId="15" xfId="2" applyFont="1" applyFill="1" applyBorder="1" applyAlignment="1" applyProtection="1">
      <alignment horizontal="center"/>
    </xf>
    <xf numFmtId="0" fontId="2" fillId="4" borderId="12" xfId="0" applyFont="1" applyFill="1" applyBorder="1" applyAlignment="1" applyProtection="1">
      <alignment horizontal="center"/>
      <protection locked="0"/>
    </xf>
    <xf numFmtId="0" fontId="2" fillId="4" borderId="14"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1" fontId="2" fillId="2" borderId="12" xfId="0" applyNumberFormat="1" applyFont="1" applyFill="1" applyBorder="1" applyAlignment="1">
      <alignment horizontal="center"/>
    </xf>
    <xf numFmtId="1" fontId="2" fillId="2" borderId="14" xfId="0" applyNumberFormat="1" applyFont="1" applyFill="1" applyBorder="1" applyAlignment="1">
      <alignment horizontal="center"/>
    </xf>
    <xf numFmtId="1" fontId="2" fillId="2" borderId="15" xfId="0" applyNumberFormat="1" applyFont="1" applyFill="1" applyBorder="1" applyAlignment="1">
      <alignment horizontal="center"/>
    </xf>
    <xf numFmtId="1" fontId="2" fillId="4" borderId="12" xfId="2" applyNumberFormat="1" applyFont="1" applyFill="1" applyBorder="1" applyAlignment="1" applyProtection="1">
      <alignment horizontal="center" vertical="center"/>
      <protection locked="0"/>
    </xf>
    <xf numFmtId="1" fontId="2" fillId="4" borderId="14" xfId="2" applyNumberFormat="1" applyFont="1" applyFill="1" applyBorder="1" applyAlignment="1" applyProtection="1">
      <alignment horizontal="center" vertical="center"/>
      <protection locked="0"/>
    </xf>
    <xf numFmtId="1" fontId="2" fillId="4" borderId="15" xfId="2" applyNumberFormat="1"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8" fillId="6" borderId="12" xfId="0" applyFont="1" applyFill="1" applyBorder="1" applyAlignment="1">
      <alignment horizontal="left" vertical="center"/>
    </xf>
    <xf numFmtId="0" fontId="8" fillId="6" borderId="14" xfId="0" applyFont="1" applyFill="1" applyBorder="1" applyAlignment="1">
      <alignment horizontal="left" vertical="center"/>
    </xf>
    <xf numFmtId="0" fontId="8" fillId="6" borderId="15" xfId="0" applyFont="1" applyFill="1" applyBorder="1" applyAlignment="1">
      <alignment horizontal="left" vertical="center"/>
    </xf>
    <xf numFmtId="0" fontId="8" fillId="6" borderId="12"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7" fillId="4" borderId="9" xfId="0" applyFont="1" applyFill="1" applyBorder="1" applyAlignment="1" applyProtection="1">
      <alignment horizontal="left" vertical="center" wrapText="1"/>
      <protection locked="0"/>
    </xf>
    <xf numFmtId="0" fontId="19" fillId="2" borderId="9" xfId="0" applyFont="1" applyFill="1" applyBorder="1" applyAlignment="1">
      <alignment horizontal="left" vertical="center" wrapText="1"/>
    </xf>
    <xf numFmtId="1" fontId="2" fillId="4" borderId="12" xfId="0" applyNumberFormat="1" applyFont="1" applyFill="1" applyBorder="1" applyAlignment="1" applyProtection="1">
      <alignment horizontal="center" vertical="center" wrapText="1"/>
      <protection locked="0"/>
    </xf>
    <xf numFmtId="1" fontId="2" fillId="4" borderId="14" xfId="0" applyNumberFormat="1" applyFont="1" applyFill="1" applyBorder="1" applyAlignment="1" applyProtection="1">
      <alignment horizontal="center" vertical="center" wrapText="1"/>
      <protection locked="0"/>
    </xf>
    <xf numFmtId="1" fontId="2" fillId="4" borderId="15" xfId="0" applyNumberFormat="1" applyFont="1" applyFill="1" applyBorder="1" applyAlignment="1" applyProtection="1">
      <alignment horizontal="center" vertical="center" wrapText="1"/>
      <protection locked="0"/>
    </xf>
    <xf numFmtId="0" fontId="4" fillId="11" borderId="12" xfId="0" applyFont="1" applyFill="1" applyBorder="1" applyAlignment="1">
      <alignment horizontal="left" vertical="center"/>
    </xf>
    <xf numFmtId="0" fontId="4" fillId="11" borderId="14" xfId="0" applyFont="1" applyFill="1" applyBorder="1" applyAlignment="1">
      <alignment horizontal="left" vertical="center"/>
    </xf>
    <xf numFmtId="0" fontId="4" fillId="11" borderId="15" xfId="0" applyFont="1" applyFill="1" applyBorder="1" applyAlignment="1">
      <alignment horizontal="left" vertical="center"/>
    </xf>
    <xf numFmtId="168" fontId="25" fillId="11" borderId="12" xfId="1" applyNumberFormat="1" applyFont="1" applyFill="1" applyBorder="1" applyAlignment="1" applyProtection="1">
      <alignment horizontal="left" vertical="center"/>
    </xf>
    <xf numFmtId="168" fontId="25" fillId="11" borderId="14" xfId="1" applyNumberFormat="1" applyFont="1" applyFill="1" applyBorder="1" applyAlignment="1" applyProtection="1">
      <alignment horizontal="left" vertical="center"/>
    </xf>
    <xf numFmtId="168" fontId="25" fillId="11" borderId="15" xfId="1" applyNumberFormat="1" applyFont="1" applyFill="1" applyBorder="1" applyAlignment="1" applyProtection="1">
      <alignment horizontal="left" vertical="center"/>
    </xf>
    <xf numFmtId="0" fontId="15" fillId="11" borderId="12" xfId="0" applyFont="1" applyFill="1" applyBorder="1" applyAlignment="1">
      <alignment horizontal="left" vertical="center" wrapText="1"/>
    </xf>
    <xf numFmtId="0" fontId="15" fillId="11" borderId="14" xfId="0" applyFont="1" applyFill="1" applyBorder="1" applyAlignment="1">
      <alignment horizontal="left" vertical="center" wrapText="1"/>
    </xf>
    <xf numFmtId="0" fontId="15" fillId="11" borderId="15" xfId="0" applyFont="1" applyFill="1" applyBorder="1" applyAlignment="1">
      <alignment horizontal="left" vertical="center" wrapText="1"/>
    </xf>
  </cellXfs>
  <cellStyles count="7">
    <cellStyle name="Comma" xfId="1" builtinId="3"/>
    <cellStyle name="Currency" xfId="6" builtinId="4"/>
    <cellStyle name="Komma 2" xfId="4" xr:uid="{AF6994C2-B5E5-4702-B385-1F0DEC20CF5E}"/>
    <cellStyle name="Normal" xfId="0" builtinId="0"/>
    <cellStyle name="Percent" xfId="2" builtinId="5"/>
    <cellStyle name="Prozent 2" xfId="5" xr:uid="{5E911F03-E4D6-4B34-B83D-DE492946E5A1}"/>
    <cellStyle name="Standard 2" xfId="3" xr:uid="{631DCE07-6E71-4442-9620-9DF5CB267D9A}"/>
  </cellStyles>
  <dxfs count="197">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theme="0" tint="-0.34998626667073579"/>
      </font>
      <fill>
        <patternFill>
          <bgColor theme="0" tint="-0.34998626667073579"/>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24994659260841701"/>
      </font>
      <numFmt numFmtId="2" formatCode="0.00"/>
      <fill>
        <patternFill>
          <bgColor theme="0" tint="-0.24994659260841701"/>
        </patternFill>
      </fill>
    </dxf>
    <dxf>
      <font>
        <color theme="0" tint="-0.24994659260841701"/>
      </font>
      <numFmt numFmtId="2" formatCode="0.00"/>
      <fill>
        <patternFill>
          <bgColor theme="0" tint="-0.24994659260841701"/>
        </patternFill>
      </fill>
    </dxf>
    <dxf>
      <font>
        <color theme="0" tint="-0.34998626667073579"/>
      </font>
      <fill>
        <patternFill>
          <bgColor theme="0" tint="-0.34998626667073579"/>
        </patternFill>
      </fill>
      <border>
        <left/>
        <right/>
        <top/>
        <bottom/>
      </border>
    </dxf>
    <dxf>
      <fill>
        <patternFill>
          <bgColor rgb="FFFFFF00"/>
        </patternFill>
      </fill>
    </dxf>
    <dxf>
      <fill>
        <patternFill>
          <bgColor rgb="FFFF0000"/>
        </patternFill>
      </fill>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font>
        <color theme="0"/>
      </font>
      <fill>
        <patternFill patternType="solid">
          <bgColor theme="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font>
        <color theme="0"/>
      </font>
    </dxf>
    <dxf>
      <font>
        <color theme="0" tint="-0.34998626667073579"/>
      </font>
      <fill>
        <patternFill>
          <bgColor theme="0" tint="-0.34998626667073579"/>
        </patternFill>
      </fill>
      <border>
        <left/>
        <right/>
        <top/>
        <bottom/>
      </border>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ont>
        <color theme="0" tint="-0.34998626667073579"/>
      </font>
      <fill>
        <patternFill>
          <bgColor theme="0" tint="-0.34998626667073579"/>
        </patternFill>
      </fill>
      <border>
        <left/>
        <right/>
        <top/>
        <bottom/>
      </border>
    </dxf>
    <dxf>
      <fill>
        <patternFill>
          <bgColor rgb="FFFFFF00"/>
        </patternFill>
      </fill>
    </dxf>
    <dxf>
      <fill>
        <patternFill>
          <bgColor rgb="FFFFFF00"/>
        </patternFill>
      </fill>
    </dxf>
    <dxf>
      <fill>
        <patternFill>
          <bgColor rgb="FFFFFF00"/>
        </patternFill>
      </fill>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patternFill>
      </fill>
    </dxf>
    <dxf>
      <fill>
        <patternFill>
          <bgColor theme="2"/>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patternType="solid">
          <bgColor theme="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tint="-0.499984740745262"/>
      </font>
      <fill>
        <patternFill patternType="solid">
          <bgColor theme="0"/>
        </patternFill>
      </fill>
    </dxf>
    <dxf>
      <border>
        <left style="thin">
          <color auto="1"/>
        </left>
        <right style="thin">
          <color auto="1"/>
        </right>
        <top style="thin">
          <color auto="1"/>
        </top>
        <bottom style="thin">
          <color auto="1"/>
        </bottom>
        <vertical/>
        <horizontal/>
      </border>
    </dxf>
    <dxf>
      <font>
        <color theme="0" tint="-0.499984740745262"/>
      </font>
      <fill>
        <patternFill patternType="solid">
          <bgColor theme="0"/>
        </patternFill>
      </fill>
    </dxf>
    <dxf>
      <border>
        <left style="thin">
          <color auto="1"/>
        </left>
        <right style="thin">
          <color auto="1"/>
        </right>
        <top style="thin">
          <color auto="1"/>
        </top>
        <bottom style="thin">
          <color auto="1"/>
        </bottom>
        <vertical/>
        <horizontal/>
      </border>
    </dxf>
    <dxf>
      <font>
        <color theme="0" tint="-0.499984740745262"/>
      </font>
      <fill>
        <patternFill patternType="solid">
          <bgColor theme="0"/>
        </patternFill>
      </fill>
    </dxf>
    <dxf>
      <border>
        <left style="thin">
          <color auto="1"/>
        </left>
        <right style="thin">
          <color auto="1"/>
        </right>
        <top style="thin">
          <color auto="1"/>
        </top>
        <bottom style="thin">
          <color auto="1"/>
        </bottom>
        <vertical/>
        <horizontal/>
      </border>
    </dxf>
    <dxf>
      <font>
        <color theme="0" tint="-0.499984740745262"/>
      </font>
      <fill>
        <patternFill patternType="solid">
          <bgColor theme="0"/>
        </patternFill>
      </fill>
    </dxf>
    <dxf>
      <border>
        <left style="thin">
          <color auto="1"/>
        </left>
        <right style="thin">
          <color auto="1"/>
        </right>
        <top style="thin">
          <color auto="1"/>
        </top>
        <bottom style="thin">
          <color auto="1"/>
        </bottom>
        <vertical/>
        <horizontal/>
      </border>
    </dxf>
    <dxf>
      <font>
        <color theme="0" tint="-0.499984740745262"/>
      </font>
      <fill>
        <patternFill patternType="solid">
          <bgColor theme="0"/>
        </patternFill>
      </fill>
    </dxf>
    <dxf>
      <border>
        <left style="thin">
          <color auto="1"/>
        </left>
        <right style="thin">
          <color auto="1"/>
        </right>
        <top style="thin">
          <color auto="1"/>
        </top>
        <bottom style="thin">
          <color auto="1"/>
        </bottom>
        <vertical/>
        <horizontal/>
      </border>
    </dxf>
    <dxf>
      <font>
        <color theme="0" tint="-0.499984740745262"/>
      </font>
      <fill>
        <patternFill patternType="solid">
          <bgColor theme="0"/>
        </patternFill>
      </fill>
    </dxf>
    <dxf>
      <border>
        <left style="thin">
          <color auto="1"/>
        </left>
        <right style="thin">
          <color auto="1"/>
        </right>
        <top style="thin">
          <color auto="1"/>
        </top>
        <bottom style="thin">
          <color auto="1"/>
        </bottom>
        <vertical/>
        <horizontal/>
      </border>
    </dxf>
    <dxf>
      <font>
        <color theme="0" tint="-0.499984740745262"/>
      </font>
      <fill>
        <patternFill patternType="solid">
          <bgColor theme="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patternFill>
      </fill>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
      <fill>
        <patternFill>
          <bgColor rgb="FFFFFF00"/>
        </patternFill>
      </fill>
    </dxf>
    <dxf>
      <fill>
        <patternFill>
          <bgColor rgb="FFFFFF00"/>
        </patternFill>
      </fill>
    </dxf>
    <dxf>
      <fill>
        <patternFill>
          <bgColor theme="2"/>
        </patternFill>
      </fill>
    </dxf>
    <dxf>
      <font>
        <color theme="0" tint="-0.34998626667073579"/>
      </font>
      <fill>
        <patternFill>
          <bgColor theme="0" tint="-0.34998626667073579"/>
        </patternFill>
      </fill>
      <border>
        <left/>
        <right/>
        <top/>
        <bottom/>
      </border>
    </dxf>
    <dxf>
      <fill>
        <patternFill>
          <bgColor rgb="FFFFFF00"/>
        </patternFill>
      </fill>
    </dxf>
    <dxf>
      <fill>
        <patternFill>
          <bgColor theme="2"/>
        </patternFill>
      </fill>
    </dxf>
    <dxf>
      <fill>
        <patternFill>
          <bgColor theme="2"/>
        </patternFill>
      </fill>
    </dxf>
    <dxf>
      <fill>
        <patternFill>
          <bgColor theme="2"/>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patternFill>
      </fill>
    </dxf>
    <dxf>
      <fill>
        <patternFill>
          <bgColor rgb="FFFF0000"/>
        </patternFill>
      </fill>
    </dxf>
    <dxf>
      <fill>
        <patternFill>
          <bgColor theme="4" tint="0.79998168889431442"/>
        </patternFill>
      </fill>
      <border>
        <left style="thin">
          <color auto="1"/>
        </left>
      </border>
    </dxf>
    <dxf>
      <fill>
        <patternFill>
          <bgColor theme="5" tint="0.39994506668294322"/>
        </patternFill>
      </fill>
    </dxf>
    <dxf>
      <font>
        <color theme="0"/>
      </font>
      <fill>
        <patternFill>
          <bgColor theme="0"/>
        </patternFill>
      </fill>
    </dxf>
    <dxf>
      <font>
        <color theme="0"/>
      </font>
      <fill>
        <patternFill>
          <bgColor theme="0"/>
        </patternFill>
      </fill>
    </dxf>
    <dxf>
      <fill>
        <patternFill patternType="solid">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auto="1"/>
      </font>
      <fill>
        <patternFill patternType="solid">
          <bgColor theme="0" tint="-4.9989318521683403E-2"/>
        </patternFill>
      </fill>
    </dxf>
    <dxf>
      <font>
        <color theme="0"/>
      </font>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5" tint="0.3999450666829432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fgColor auto="1"/>
          <bgColor theme="0" tint="-4.9989318521683403E-2"/>
        </patternFill>
      </fill>
    </dxf>
    <dxf>
      <font>
        <color theme="0"/>
      </font>
      <fill>
        <patternFill>
          <bgColor theme="0"/>
        </patternFill>
      </fill>
    </dxf>
    <dxf>
      <font>
        <color theme="0"/>
      </font>
      <fill>
        <patternFill>
          <bgColor theme="0"/>
        </patternFill>
      </fill>
    </dxf>
    <dxf>
      <fill>
        <patternFill patternType="solid">
          <bgColor theme="0" tint="-4.9989318521683403E-2"/>
        </patternFill>
      </fill>
    </dxf>
    <dxf>
      <font>
        <color theme="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s>
  <tableStyles count="0" defaultTableStyle="Table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giz.de/en/partner/funding"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giz.de/en/workingwithgiz/34529.html"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iz.de/en/partner/funding" TargetMode="External"/></Relationships>
</file>

<file path=xl/drawings/drawing1.xml><?xml version="1.0" encoding="utf-8"?>
<xdr:wsDr xmlns:xdr="http://schemas.openxmlformats.org/drawingml/2006/spreadsheetDrawing" xmlns:a="http://schemas.openxmlformats.org/drawingml/2006/main">
  <xdr:twoCellAnchor>
    <xdr:from>
      <xdr:col>1</xdr:col>
      <xdr:colOff>10584</xdr:colOff>
      <xdr:row>6</xdr:row>
      <xdr:rowOff>3175000</xdr:rowOff>
    </xdr:from>
    <xdr:to>
      <xdr:col>1</xdr:col>
      <xdr:colOff>5139268</xdr:colOff>
      <xdr:row>6</xdr:row>
      <xdr:rowOff>3376082</xdr:rowOff>
    </xdr:to>
    <xdr:sp macro="" textlink="">
      <xdr:nvSpPr>
        <xdr:cNvPr id="2" name="Rechteck 1">
          <a:hlinkClick xmlns:r="http://schemas.openxmlformats.org/officeDocument/2006/relationships" r:id="rId1"/>
          <a:extLst>
            <a:ext uri="{FF2B5EF4-FFF2-40B4-BE49-F238E27FC236}">
              <a16:creationId xmlns:a16="http://schemas.microsoft.com/office/drawing/2014/main" id="{D4F13B51-E3DA-90C7-5B59-5A51656C64EC}"/>
            </a:ext>
          </a:extLst>
        </xdr:cNvPr>
        <xdr:cNvSpPr/>
      </xdr:nvSpPr>
      <xdr:spPr>
        <a:xfrm>
          <a:off x="423334" y="6148917"/>
          <a:ext cx="5128684" cy="20108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2085975</xdr:colOff>
      <xdr:row>5</xdr:row>
      <xdr:rowOff>3009900</xdr:rowOff>
    </xdr:from>
    <xdr:to>
      <xdr:col>1</xdr:col>
      <xdr:colOff>5191125</xdr:colOff>
      <xdr:row>5</xdr:row>
      <xdr:rowOff>3219450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726A8506-7063-EDE2-07BE-5EB5BF989C87}"/>
            </a:ext>
          </a:extLst>
        </xdr:cNvPr>
        <xdr:cNvSpPr/>
      </xdr:nvSpPr>
      <xdr:spPr>
        <a:xfrm>
          <a:off x="2476500" y="5553075"/>
          <a:ext cx="310515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1851025</xdr:colOff>
      <xdr:row>5</xdr:row>
      <xdr:rowOff>2562225</xdr:rowOff>
    </xdr:from>
    <xdr:to>
      <xdr:col>1</xdr:col>
      <xdr:colOff>6053667</xdr:colOff>
      <xdr:row>5</xdr:row>
      <xdr:rowOff>2804583</xdr:rowOff>
    </xdr:to>
    <xdr:sp macro="" textlink="">
      <xdr:nvSpPr>
        <xdr:cNvPr id="2" name="Rechteck 1">
          <a:extLst>
            <a:ext uri="{FF2B5EF4-FFF2-40B4-BE49-F238E27FC236}">
              <a16:creationId xmlns:a16="http://schemas.microsoft.com/office/drawing/2014/main" id="{657A86AF-FF99-DAA7-C700-CA98AC986FC0}"/>
            </a:ext>
          </a:extLst>
        </xdr:cNvPr>
        <xdr:cNvSpPr/>
      </xdr:nvSpPr>
      <xdr:spPr>
        <a:xfrm>
          <a:off x="2147358" y="5451475"/>
          <a:ext cx="4202642" cy="2423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1799167</xdr:colOff>
      <xdr:row>5</xdr:row>
      <xdr:rowOff>2614083</xdr:rowOff>
    </xdr:from>
    <xdr:to>
      <xdr:col>1</xdr:col>
      <xdr:colOff>6011334</xdr:colOff>
      <xdr:row>5</xdr:row>
      <xdr:rowOff>2815167</xdr:rowOff>
    </xdr:to>
    <xdr:sp macro="" textlink="">
      <xdr:nvSpPr>
        <xdr:cNvPr id="3" name="Rechteck 2">
          <a:hlinkClick xmlns:r="http://schemas.openxmlformats.org/officeDocument/2006/relationships" r:id="rId1"/>
          <a:extLst>
            <a:ext uri="{FF2B5EF4-FFF2-40B4-BE49-F238E27FC236}">
              <a16:creationId xmlns:a16="http://schemas.microsoft.com/office/drawing/2014/main" id="{CEBAFAE3-BD0A-0E6D-4C2D-B71621A39B04}"/>
            </a:ext>
          </a:extLst>
        </xdr:cNvPr>
        <xdr:cNvSpPr/>
      </xdr:nvSpPr>
      <xdr:spPr>
        <a:xfrm>
          <a:off x="2095500" y="5503333"/>
          <a:ext cx="4212167" cy="2010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F48B-DD55-4355-B00C-10480C0D8834}">
  <sheetPr codeName="Tabelle1">
    <tabColor rgb="FF92D050"/>
    <pageSetUpPr fitToPage="1"/>
  </sheetPr>
  <dimension ref="A1:O28"/>
  <sheetViews>
    <sheetView zoomScale="70" zoomScaleNormal="70" zoomScaleSheetLayoutView="90" workbookViewId="0">
      <selection activeCell="B2" sqref="B2:G2"/>
    </sheetView>
  </sheetViews>
  <sheetFormatPr defaultColWidth="11.453125" defaultRowHeight="12.5"/>
  <cols>
    <col min="1" max="1" width="6.54296875" style="152" customWidth="1"/>
    <col min="2" max="2" width="46.90625" customWidth="1"/>
    <col min="3" max="3" width="20.36328125" customWidth="1"/>
    <col min="4" max="4" width="21.08984375" customWidth="1"/>
    <col min="5" max="5" width="18" customWidth="1"/>
    <col min="6" max="6" width="21" customWidth="1"/>
    <col min="7" max="7" width="37.453125" customWidth="1"/>
    <col min="8" max="8" width="25.6328125" style="152" hidden="1" customWidth="1"/>
    <col min="15" max="15" width="40.08984375" customWidth="1"/>
  </cols>
  <sheetData>
    <row r="1" spans="1:15">
      <c r="B1" t="s">
        <v>147</v>
      </c>
    </row>
    <row r="2" spans="1:15" s="110" customFormat="1" ht="75" customHeight="1">
      <c r="B2" s="320" t="s">
        <v>0</v>
      </c>
      <c r="C2" s="320"/>
      <c r="D2" s="320"/>
      <c r="E2" s="320"/>
      <c r="F2" s="320"/>
      <c r="G2" s="320"/>
      <c r="J2" s="316" t="s">
        <v>123</v>
      </c>
      <c r="K2" s="317"/>
      <c r="L2" s="317"/>
      <c r="M2" s="317"/>
      <c r="N2" s="317"/>
      <c r="O2" s="318"/>
    </row>
    <row r="3" spans="1:15" s="122" customFormat="1" ht="20" customHeight="1">
      <c r="B3" s="180"/>
      <c r="C3" s="180"/>
      <c r="D3" s="180"/>
      <c r="E3" s="180"/>
      <c r="F3" s="180"/>
      <c r="G3" s="180"/>
    </row>
    <row r="4" spans="1:15" s="102" customFormat="1" ht="30.75" customHeight="1">
      <c r="A4" s="110"/>
      <c r="B4" s="181" t="s">
        <v>122</v>
      </c>
      <c r="C4" s="321"/>
      <c r="D4" s="321"/>
      <c r="E4" s="321"/>
      <c r="F4" s="321"/>
      <c r="G4" s="321"/>
      <c r="H4" s="110" t="str">
        <f>IF(C4="Bitte eintragen","- Bitte den Namen Ihres Vereins im Feld &lt;Name des Zuschussempfängers&gt; eintragen; "," ")</f>
        <v xml:space="preserve"> </v>
      </c>
    </row>
    <row r="5" spans="1:15" s="110" customFormat="1" ht="12" customHeight="1">
      <c r="B5" s="182"/>
      <c r="C5" s="183"/>
      <c r="D5" s="183"/>
      <c r="E5" s="183"/>
      <c r="F5" s="183"/>
      <c r="G5" s="183"/>
    </row>
    <row r="6" spans="1:15" s="110" customFormat="1" ht="40.25" customHeight="1">
      <c r="B6" s="181" t="s">
        <v>1</v>
      </c>
      <c r="C6" s="322" t="s">
        <v>133</v>
      </c>
      <c r="D6" s="322"/>
      <c r="E6" s="322"/>
      <c r="F6" s="188" t="str">
        <f>IF(C6="Modification to a contract","How many times has the contract been modified?:","")</f>
        <v/>
      </c>
      <c r="G6" s="15" t="s">
        <v>2</v>
      </c>
      <c r="H6" s="110">
        <f>IF(C6="Vertragsanpassung",1,0)</f>
        <v>0</v>
      </c>
    </row>
    <row r="7" spans="1:15" s="110" customFormat="1" ht="51" customHeight="1">
      <c r="B7" s="181" t="s">
        <v>3</v>
      </c>
      <c r="C7" s="322"/>
      <c r="D7" s="322"/>
      <c r="E7" s="322"/>
      <c r="F7" s="322"/>
      <c r="G7" s="322"/>
      <c r="H7" s="110">
        <f>IF(C7="Veranstaltung",1,IF(C7="Projekt",1,0))</f>
        <v>0</v>
      </c>
    </row>
    <row r="8" spans="1:15" s="110" customFormat="1" ht="51" customHeight="1">
      <c r="B8" s="181" t="s">
        <v>4</v>
      </c>
      <c r="C8" s="325"/>
      <c r="D8" s="326"/>
      <c r="E8" s="326"/>
      <c r="F8" s="326"/>
      <c r="G8" s="327"/>
    </row>
    <row r="9" spans="1:15" s="110" customFormat="1" ht="63.75" customHeight="1">
      <c r="B9" s="181" t="s">
        <v>5</v>
      </c>
      <c r="C9" s="41" t="s">
        <v>133</v>
      </c>
      <c r="D9" s="181" t="s">
        <v>6</v>
      </c>
      <c r="E9" s="324"/>
      <c r="F9" s="324"/>
      <c r="G9" s="324"/>
      <c r="H9" s="110">
        <f>IF(C9="Ja, anderer Betrag",1,0)</f>
        <v>0</v>
      </c>
    </row>
    <row r="10" spans="1:15" s="102" customFormat="1" ht="54" customHeight="1">
      <c r="A10" s="110"/>
      <c r="B10" s="181" t="s">
        <v>7</v>
      </c>
      <c r="C10" s="41" t="s">
        <v>133</v>
      </c>
      <c r="D10" s="181" t="s">
        <v>8</v>
      </c>
      <c r="E10" s="322"/>
      <c r="F10" s="322"/>
      <c r="G10" s="322"/>
      <c r="H10" s="110">
        <f>IF(C10="Ja, anderer Betrag",1,0)</f>
        <v>0</v>
      </c>
    </row>
    <row r="11" spans="1:15" s="102" customFormat="1" ht="54" customHeight="1">
      <c r="A11" s="110"/>
      <c r="B11" s="181" t="s">
        <v>9</v>
      </c>
      <c r="C11" s="41" t="s">
        <v>133</v>
      </c>
      <c r="D11" s="185" t="s">
        <v>10</v>
      </c>
      <c r="E11" s="16"/>
      <c r="F11" s="185" t="s">
        <v>11</v>
      </c>
      <c r="G11" s="16"/>
      <c r="H11" s="110"/>
    </row>
    <row r="12" spans="1:15" s="102" customFormat="1" ht="25">
      <c r="A12" s="110"/>
      <c r="B12" s="184"/>
      <c r="C12" s="41"/>
      <c r="D12" s="185" t="s">
        <v>10</v>
      </c>
      <c r="E12" s="16"/>
      <c r="F12" s="185" t="s">
        <v>11</v>
      </c>
      <c r="G12" s="16"/>
      <c r="H12" s="110">
        <f>IF(C12="Ja",1,0)</f>
        <v>0</v>
      </c>
    </row>
    <row r="13" spans="1:15" s="102" customFormat="1" ht="25">
      <c r="A13" s="110"/>
      <c r="B13" s="184"/>
      <c r="C13" s="41"/>
      <c r="D13" s="185" t="s">
        <v>10</v>
      </c>
      <c r="E13" s="16"/>
      <c r="F13" s="185" t="s">
        <v>11</v>
      </c>
      <c r="G13" s="16"/>
      <c r="H13" s="110">
        <f>IF(C13="Ja",1,0)</f>
        <v>0</v>
      </c>
    </row>
    <row r="14" spans="1:15" s="102" customFormat="1" ht="25">
      <c r="A14" s="110"/>
      <c r="B14" s="184"/>
      <c r="C14" s="41"/>
      <c r="D14" s="185" t="s">
        <v>10</v>
      </c>
      <c r="E14" s="16"/>
      <c r="F14" s="185" t="s">
        <v>11</v>
      </c>
      <c r="G14" s="16"/>
      <c r="H14" s="110"/>
    </row>
    <row r="15" spans="1:15" s="102" customFormat="1" ht="25">
      <c r="A15" s="110"/>
      <c r="B15" s="184"/>
      <c r="C15" s="41"/>
      <c r="D15" s="185" t="s">
        <v>10</v>
      </c>
      <c r="E15" s="16"/>
      <c r="F15" s="185" t="s">
        <v>11</v>
      </c>
      <c r="G15" s="16"/>
      <c r="H15" s="110"/>
    </row>
    <row r="16" spans="1:15" s="102" customFormat="1" ht="25">
      <c r="A16" s="110"/>
      <c r="B16" s="184"/>
      <c r="C16" s="41"/>
      <c r="D16" s="185" t="s">
        <v>10</v>
      </c>
      <c r="E16" s="16"/>
      <c r="F16" s="185" t="s">
        <v>11</v>
      </c>
      <c r="G16" s="16"/>
      <c r="H16" s="110"/>
    </row>
    <row r="17" spans="1:10" s="102" customFormat="1" ht="25">
      <c r="A17" s="110"/>
      <c r="B17" s="184"/>
      <c r="C17" s="41"/>
      <c r="D17" s="185" t="s">
        <v>10</v>
      </c>
      <c r="E17" s="16"/>
      <c r="F17" s="185" t="s">
        <v>11</v>
      </c>
      <c r="G17" s="16"/>
      <c r="H17" s="110"/>
    </row>
    <row r="18" spans="1:10" s="102" customFormat="1" ht="77.25" customHeight="1">
      <c r="A18" s="110"/>
      <c r="B18" s="181" t="s">
        <v>14</v>
      </c>
      <c r="C18" s="41" t="s">
        <v>133</v>
      </c>
      <c r="D18" s="323" t="s">
        <v>13</v>
      </c>
      <c r="E18" s="323"/>
      <c r="F18" s="323"/>
      <c r="G18" s="323"/>
      <c r="H18" s="110"/>
      <c r="I18" s="78"/>
      <c r="J18" s="129"/>
    </row>
    <row r="19" spans="1:10" s="102" customFormat="1" ht="52.5" customHeight="1">
      <c r="A19" s="110"/>
      <c r="B19" s="181" t="s">
        <v>150</v>
      </c>
      <c r="C19" s="41" t="s">
        <v>133</v>
      </c>
      <c r="D19" s="211" t="s">
        <v>8</v>
      </c>
      <c r="E19" s="16"/>
      <c r="F19" s="313" t="s">
        <v>13</v>
      </c>
      <c r="G19" s="315"/>
      <c r="H19" s="110"/>
    </row>
    <row r="20" spans="1:10" s="102" customFormat="1" ht="52.5" customHeight="1">
      <c r="A20" s="110"/>
      <c r="B20" s="181" t="s">
        <v>149</v>
      </c>
      <c r="C20" s="41" t="s">
        <v>133</v>
      </c>
      <c r="D20" s="211" t="s">
        <v>8</v>
      </c>
      <c r="E20" s="16"/>
      <c r="F20" s="313" t="s">
        <v>13</v>
      </c>
      <c r="G20" s="315"/>
      <c r="H20" s="110"/>
    </row>
    <row r="21" spans="1:10" s="102" customFormat="1" ht="59.25" customHeight="1">
      <c r="A21" s="110"/>
      <c r="B21" s="181" t="s">
        <v>15</v>
      </c>
      <c r="C21" s="41" t="s">
        <v>133</v>
      </c>
      <c r="D21" s="211" t="s">
        <v>8</v>
      </c>
      <c r="E21" s="16"/>
      <c r="F21" s="313" t="s">
        <v>153</v>
      </c>
      <c r="G21" s="315"/>
      <c r="H21" s="186"/>
    </row>
    <row r="22" spans="1:10" s="102" customFormat="1" ht="59.25" customHeight="1">
      <c r="A22" s="110"/>
      <c r="B22" s="181" t="s">
        <v>12</v>
      </c>
      <c r="C22" s="41" t="s">
        <v>133</v>
      </c>
      <c r="D22" s="313" t="s">
        <v>170</v>
      </c>
      <c r="E22" s="314"/>
      <c r="F22" s="314"/>
      <c r="G22" s="315"/>
      <c r="H22" s="186"/>
    </row>
    <row r="23" spans="1:10" s="102" customFormat="1" ht="59.25" customHeight="1">
      <c r="A23" s="110"/>
      <c r="B23" s="181" t="s">
        <v>171</v>
      </c>
      <c r="C23" s="41" t="s">
        <v>133</v>
      </c>
      <c r="D23" s="313" t="s">
        <v>175</v>
      </c>
      <c r="E23" s="314"/>
      <c r="F23" s="314"/>
      <c r="G23" s="315"/>
      <c r="H23" s="186"/>
    </row>
    <row r="24" spans="1:10" s="102" customFormat="1" ht="59.25" customHeight="1">
      <c r="A24" s="110"/>
      <c r="B24" s="181" t="s">
        <v>172</v>
      </c>
      <c r="C24" s="41" t="s">
        <v>133</v>
      </c>
      <c r="D24" s="313" t="s">
        <v>176</v>
      </c>
      <c r="E24" s="314"/>
      <c r="F24" s="314"/>
      <c r="G24" s="315"/>
      <c r="H24" s="186"/>
    </row>
    <row r="25" spans="1:10" s="102" customFormat="1" ht="74.25" customHeight="1">
      <c r="A25" s="110"/>
      <c r="B25" s="181" t="s">
        <v>173</v>
      </c>
      <c r="C25" s="41" t="s">
        <v>133</v>
      </c>
      <c r="D25" s="313" t="s">
        <v>177</v>
      </c>
      <c r="E25" s="314"/>
      <c r="F25" s="314"/>
      <c r="G25" s="315"/>
      <c r="H25" s="186"/>
    </row>
    <row r="26" spans="1:10" s="102" customFormat="1" ht="59.25" customHeight="1">
      <c r="A26" s="110"/>
      <c r="B26" s="181" t="s">
        <v>16</v>
      </c>
      <c r="C26" s="322" t="s">
        <v>133</v>
      </c>
      <c r="D26" s="322"/>
      <c r="E26" s="322"/>
      <c r="F26" s="322"/>
      <c r="G26" s="322"/>
      <c r="H26" s="110"/>
    </row>
    <row r="27" spans="1:10" s="152" customFormat="1" ht="11.25" customHeight="1">
      <c r="C27" s="187"/>
      <c r="D27" s="187"/>
      <c r="E27" s="187"/>
      <c r="F27" s="187"/>
      <c r="G27" s="187"/>
    </row>
    <row r="28" spans="1:10" ht="19.5" customHeight="1">
      <c r="B28" s="181" t="s">
        <v>17</v>
      </c>
      <c r="C28" s="319"/>
      <c r="D28" s="319"/>
      <c r="E28" s="319"/>
      <c r="F28" s="319"/>
      <c r="G28" s="319"/>
    </row>
  </sheetData>
  <sheetProtection algorithmName="SHA-512" hashValue="w+ScD/fcfVda/1ToaW0fvvM9XiPbwas3d3ne5iT7W5eunuFhpPlNs/4LFGcN1j37OV346aLjhC+86Le5T0/7pA==" saltValue="LCTWI33lhq/JgcQCmiKbtA==" spinCount="100000" sheet="1" formatCells="0"/>
  <mergeCells count="18">
    <mergeCell ref="D23:G23"/>
    <mergeCell ref="D24:G24"/>
    <mergeCell ref="D25:G25"/>
    <mergeCell ref="F20:G20"/>
    <mergeCell ref="F21:G21"/>
    <mergeCell ref="J2:O2"/>
    <mergeCell ref="C28:G28"/>
    <mergeCell ref="B2:G2"/>
    <mergeCell ref="C4:G4"/>
    <mergeCell ref="C26:G26"/>
    <mergeCell ref="C6:E6"/>
    <mergeCell ref="D18:G18"/>
    <mergeCell ref="C7:G7"/>
    <mergeCell ref="E9:G9"/>
    <mergeCell ref="E10:G10"/>
    <mergeCell ref="C8:G8"/>
    <mergeCell ref="F19:G19"/>
    <mergeCell ref="D22:G22"/>
  </mergeCells>
  <conditionalFormatting sqref="B26:G26">
    <cfRule type="expression" dxfId="196" priority="49">
      <formula>$C$7="Örtlicher Zuschuss"</formula>
    </cfRule>
  </conditionalFormatting>
  <conditionalFormatting sqref="C10">
    <cfRule type="expression" dxfId="195" priority="42">
      <formula>$C$7="Örtlicher Zuschuss"</formula>
    </cfRule>
  </conditionalFormatting>
  <conditionalFormatting sqref="C18:C25 B9:E9">
    <cfRule type="expression" dxfId="194" priority="51">
      <formula>$C$7="Örtlicher Zuschuss"</formula>
    </cfRule>
  </conditionalFormatting>
  <conditionalFormatting sqref="D19 F19">
    <cfRule type="expression" dxfId="193" priority="88">
      <formula>$C$19="no"</formula>
    </cfRule>
    <cfRule type="expression" dxfId="192" priority="87">
      <formula>$C$19="yes"</formula>
    </cfRule>
    <cfRule type="expression" dxfId="191" priority="15">
      <formula>$C$19="Select"</formula>
    </cfRule>
  </conditionalFormatting>
  <conditionalFormatting sqref="D20 F20">
    <cfRule type="expression" dxfId="190" priority="13">
      <formula>$C$20="Select"</formula>
    </cfRule>
    <cfRule type="expression" dxfId="189" priority="14">
      <formula>$C$20="yes"</formula>
    </cfRule>
    <cfRule type="expression" dxfId="188" priority="30">
      <formula>$C$20="no"</formula>
    </cfRule>
  </conditionalFormatting>
  <conditionalFormatting sqref="D21">
    <cfRule type="expression" dxfId="187" priority="86">
      <formula>$C$21="no"</formula>
    </cfRule>
    <cfRule type="expression" dxfId="186" priority="85">
      <formula>$C$21="Select"</formula>
    </cfRule>
    <cfRule type="expression" dxfId="185" priority="33">
      <formula>$B$21="yes"</formula>
    </cfRule>
  </conditionalFormatting>
  <conditionalFormatting sqref="D23">
    <cfRule type="expression" dxfId="184" priority="5">
      <formula>$C$23="Select"</formula>
    </cfRule>
    <cfRule type="expression" dxfId="183" priority="6">
      <formula>$C$23="no"</formula>
    </cfRule>
  </conditionalFormatting>
  <conditionalFormatting sqref="D24">
    <cfRule type="expression" dxfId="182" priority="3">
      <formula>$C$24="Select"</formula>
    </cfRule>
    <cfRule type="expression" dxfId="181" priority="4">
      <formula>$C$24="no"</formula>
    </cfRule>
  </conditionalFormatting>
  <conditionalFormatting sqref="D25">
    <cfRule type="expression" dxfId="180" priority="1">
      <formula>$C$25="Select"</formula>
    </cfRule>
    <cfRule type="expression" dxfId="179" priority="2">
      <formula>$C$25="no"</formula>
    </cfRule>
  </conditionalFormatting>
  <conditionalFormatting sqref="D9:E9">
    <cfRule type="expression" dxfId="178" priority="102">
      <formula>$C$9="Nein"</formula>
    </cfRule>
  </conditionalFormatting>
  <conditionalFormatting sqref="D10:E10">
    <cfRule type="expression" dxfId="177" priority="103">
      <formula>$C$10="Nein"</formula>
    </cfRule>
  </conditionalFormatting>
  <conditionalFormatting sqref="D11:G13 E12:E16 G12:G17">
    <cfRule type="expression" dxfId="176" priority="91">
      <formula>$C$11="Auswählen"</formula>
    </cfRule>
  </conditionalFormatting>
  <conditionalFormatting sqref="D11:G17">
    <cfRule type="expression" dxfId="175" priority="58">
      <formula>$C$11=0</formula>
    </cfRule>
  </conditionalFormatting>
  <conditionalFormatting sqref="D12:G17">
    <cfRule type="expression" dxfId="174" priority="57">
      <formula>$C$11=1</formula>
    </cfRule>
  </conditionalFormatting>
  <conditionalFormatting sqref="D13:G17">
    <cfRule type="expression" dxfId="173" priority="56">
      <formula>$C$11=2</formula>
    </cfRule>
  </conditionalFormatting>
  <conditionalFormatting sqref="D14:G17">
    <cfRule type="expression" dxfId="172" priority="55">
      <formula>$C$11=3</formula>
    </cfRule>
  </conditionalFormatting>
  <conditionalFormatting sqref="D15:G17">
    <cfRule type="expression" dxfId="171" priority="54">
      <formula>$C$11=4</formula>
    </cfRule>
  </conditionalFormatting>
  <conditionalFormatting sqref="D16:G17">
    <cfRule type="expression" dxfId="170" priority="53">
      <formula>$C$11=5</formula>
    </cfRule>
  </conditionalFormatting>
  <conditionalFormatting sqref="D17:G17">
    <cfRule type="expression" dxfId="169" priority="52">
      <formula>$C$11=6</formula>
    </cfRule>
  </conditionalFormatting>
  <conditionalFormatting sqref="D18:G18">
    <cfRule type="expression" dxfId="168" priority="9">
      <formula>$C$18="no"</formula>
    </cfRule>
    <cfRule type="expression" dxfId="167" priority="8">
      <formula>$C$18="yes"</formula>
    </cfRule>
    <cfRule type="expression" dxfId="166" priority="7">
      <formula>$C$18="Select"</formula>
    </cfRule>
  </conditionalFormatting>
  <conditionalFormatting sqref="D22:G22 B23:D25">
    <cfRule type="expression" dxfId="165" priority="12">
      <formula>$C$22="no"</formula>
    </cfRule>
    <cfRule type="expression" dxfId="164" priority="10">
      <formula>$C$22="Select"</formula>
    </cfRule>
  </conditionalFormatting>
  <conditionalFormatting sqref="D22:G22">
    <cfRule type="expression" dxfId="163" priority="11">
      <formula>$C$22="yes"</formula>
    </cfRule>
  </conditionalFormatting>
  <conditionalFormatting sqref="F21">
    <cfRule type="expression" dxfId="162" priority="45">
      <formula>$C$21="Select"</formula>
    </cfRule>
    <cfRule type="expression" dxfId="161" priority="46">
      <formula>$C$21="no"</formula>
    </cfRule>
    <cfRule type="expression" dxfId="160" priority="34">
      <formula>$B$21="yes"</formula>
    </cfRule>
  </conditionalFormatting>
  <conditionalFormatting sqref="G6">
    <cfRule type="expression" dxfId="159" priority="43">
      <formula>H6=1</formula>
    </cfRule>
  </conditionalFormatting>
  <dataValidations count="6">
    <dataValidation type="list" allowBlank="1" showInputMessage="1" showErrorMessage="1" sqref="C9:C10 C18:C25" xr:uid="{2FB55B3C-48EA-4FF8-81A2-45A8C3345204}">
      <formula1>"Select, yes, no"</formula1>
    </dataValidation>
    <dataValidation showInputMessage="1" showErrorMessage="1" sqref="C28:G28" xr:uid="{2FF1937A-FC43-485E-9C0D-7AF3647B55AC}"/>
    <dataValidation type="list" allowBlank="1" showInputMessage="1" showErrorMessage="1" sqref="C26:G26" xr:uid="{8CADD14E-2DE8-45F8-8C38-307A3D8DDACF}">
      <formula1>"Select,no,yes"</formula1>
    </dataValidation>
    <dataValidation type="list" allowBlank="1" showInputMessage="1" showErrorMessage="1" sqref="G6" xr:uid="{993AE34C-F711-4B8C-8383-A6B8A592EFD4}">
      <formula1>"Only select for modifications to a contract,1,2,3,4,5"</formula1>
    </dataValidation>
    <dataValidation type="list" allowBlank="1" showInputMessage="1" showErrorMessage="1" sqref="C11" xr:uid="{B183C770-4705-4340-9B88-5B057BED4591}">
      <formula1>"Select, 0,1,2, 3, 4, 5, 6, 7"</formula1>
    </dataValidation>
    <dataValidation type="list" allowBlank="1" showInputMessage="1" showErrorMessage="1" sqref="C6:E6" xr:uid="{CD1EEA9D-B814-41D3-92BB-8E0E0F4C0EED}">
      <formula1>"Select,First budget (no contract yet),Modification to a contract"</formula1>
    </dataValidation>
  </dataValidations>
  <pageMargins left="0.70866141732283472" right="0.70866141732283472" top="0.78740157480314965" bottom="0.78740157480314965"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92D050"/>
    <outlinePr summaryBelow="0"/>
    <pageSetUpPr fitToPage="1"/>
  </sheetPr>
  <dimension ref="A1:AD188"/>
  <sheetViews>
    <sheetView tabSelected="1" zoomScale="70" zoomScaleNormal="70" zoomScaleSheetLayoutView="100" zoomScalePageLayoutView="85" workbookViewId="0">
      <pane ySplit="5" topLeftCell="A172" activePane="bottomLeft" state="frozen"/>
      <selection activeCell="B1" sqref="B1"/>
      <selection pane="bottomLeft" activeCell="B145" sqref="B145"/>
    </sheetView>
  </sheetViews>
  <sheetFormatPr defaultColWidth="9.08984375" defaultRowHeight="12.5" outlineLevelRow="1"/>
  <cols>
    <col min="1" max="1" width="6.08984375" style="151" customWidth="1"/>
    <col min="2" max="2" width="79.36328125" style="102" customWidth="1"/>
    <col min="3" max="3" width="13.54296875" style="102" customWidth="1"/>
    <col min="4" max="4" width="13.90625" style="102" customWidth="1"/>
    <col min="5" max="5" width="11.90625" style="102" customWidth="1"/>
    <col min="6" max="6" width="15.08984375" style="102" customWidth="1"/>
    <col min="7" max="7" width="12.54296875" style="102" customWidth="1"/>
    <col min="8" max="8" width="18.54296875" style="103" customWidth="1"/>
    <col min="9" max="9" width="23.08984375" style="102" customWidth="1"/>
    <col min="10" max="10" width="22.36328125" style="102" customWidth="1"/>
    <col min="11" max="11" width="17.36328125" style="43" customWidth="1"/>
    <col min="12" max="12" width="15.08984375" style="176" customWidth="1"/>
    <col min="13" max="13" width="3" style="110" customWidth="1"/>
    <col min="14" max="14" width="8.6328125" style="110" hidden="1" customWidth="1"/>
    <col min="15" max="15" width="9.08984375" style="110" customWidth="1"/>
    <col min="16" max="30" width="9.08984375" style="110"/>
    <col min="31" max="16384" width="9.08984375" style="102"/>
  </cols>
  <sheetData>
    <row r="1" spans="1:30">
      <c r="B1" s="102" t="s">
        <v>147</v>
      </c>
    </row>
    <row r="2" spans="1:30" ht="56" customHeight="1">
      <c r="A2" s="332" t="str">
        <f>IF('Key data'!C4="","Please fill out the 'Key data' tab first (see below)",CONCATENATE("Budget - Annex 1",CHAR(10),'Key data'!C4," - ",'Key data'!C7,"",'Key data'!E7,"",IF(L6="VE",CONCATENATE(" - ",'Key data'!G6,"SUPPLEMENT TO THE CONTRACT",""),"")))</f>
        <v>Please fill out the 'Key data' tab first (see below)</v>
      </c>
      <c r="B2" s="333"/>
      <c r="C2" s="333"/>
      <c r="D2" s="333"/>
      <c r="E2" s="333"/>
      <c r="F2" s="333"/>
      <c r="G2" s="333"/>
      <c r="H2" s="333"/>
      <c r="I2" s="334"/>
      <c r="J2" s="150">
        <f>'Key data'!C28</f>
        <v>0</v>
      </c>
      <c r="L2" s="110"/>
      <c r="N2" s="110" t="s">
        <v>18</v>
      </c>
      <c r="O2" s="330" t="s">
        <v>19</v>
      </c>
      <c r="P2" s="331"/>
      <c r="Q2" s="331"/>
      <c r="R2" s="331"/>
      <c r="S2" s="331"/>
      <c r="T2" s="331"/>
      <c r="U2" s="331"/>
      <c r="V2" s="331"/>
      <c r="W2" s="331"/>
      <c r="X2" s="331"/>
    </row>
    <row r="3" spans="1:30" ht="24" customHeight="1">
      <c r="A3" s="260" t="str">
        <f>IF(NOT(ISBLANK('Key data'!C8)),CONCATENATE("Agreement number: ",'Key data'!C8),"")</f>
        <v/>
      </c>
      <c r="B3" s="260"/>
      <c r="C3" s="260"/>
      <c r="D3" s="260"/>
      <c r="E3" s="260"/>
      <c r="F3" s="260"/>
      <c r="G3" s="260"/>
      <c r="H3" s="260"/>
      <c r="I3" s="260"/>
      <c r="J3" s="260"/>
      <c r="L3" s="110"/>
      <c r="O3" s="46"/>
      <c r="P3" s="46"/>
      <c r="Q3" s="46"/>
      <c r="R3" s="46"/>
      <c r="S3" s="46"/>
      <c r="T3" s="46"/>
      <c r="U3" s="46"/>
      <c r="V3" s="46"/>
      <c r="W3" s="46"/>
      <c r="X3" s="46"/>
    </row>
    <row r="4" spans="1:30" ht="13.25" customHeight="1">
      <c r="B4" s="152"/>
      <c r="C4" s="153"/>
      <c r="D4" s="154"/>
      <c r="E4" s="154"/>
      <c r="F4" s="154"/>
      <c r="G4" s="154"/>
      <c r="H4" s="155"/>
      <c r="I4" s="110"/>
      <c r="J4" s="156" t="s">
        <v>148</v>
      </c>
      <c r="L4" s="110"/>
      <c r="N4" s="110" t="s">
        <v>20</v>
      </c>
    </row>
    <row r="5" spans="1:30" ht="112.25" customHeight="1">
      <c r="A5" s="114"/>
      <c r="B5" s="54" t="s">
        <v>21</v>
      </c>
      <c r="C5" s="54" t="s">
        <v>22</v>
      </c>
      <c r="D5" s="55" t="s">
        <v>23</v>
      </c>
      <c r="E5" s="55" t="s">
        <v>124</v>
      </c>
      <c r="F5" s="55" t="s">
        <v>24</v>
      </c>
      <c r="G5" s="55" t="s">
        <v>125</v>
      </c>
      <c r="H5" s="56" t="s">
        <v>25</v>
      </c>
      <c r="I5" s="55" t="s">
        <v>26</v>
      </c>
      <c r="J5" s="55" t="s">
        <v>27</v>
      </c>
      <c r="L5" s="116" t="str">
        <f>IF($L$6="VE",CONCATENATE("For contract modifications:",CHAR(10),"Has this budget line changed?"),"")</f>
        <v/>
      </c>
      <c r="O5" s="328" t="s">
        <v>28</v>
      </c>
      <c r="P5" s="329"/>
      <c r="Q5" s="329"/>
      <c r="R5" s="329"/>
      <c r="S5" s="329"/>
      <c r="T5" s="329"/>
      <c r="U5" s="329"/>
      <c r="V5" s="329"/>
      <c r="W5" s="329"/>
      <c r="X5" s="329"/>
    </row>
    <row r="6" spans="1:30" ht="17.25" customHeight="1">
      <c r="A6" s="60"/>
      <c r="B6" s="262"/>
      <c r="C6" s="262"/>
      <c r="D6" s="262"/>
      <c r="E6" s="262"/>
      <c r="F6" s="262"/>
      <c r="G6" s="262"/>
      <c r="H6" s="262"/>
      <c r="I6" s="263"/>
      <c r="J6" s="263"/>
      <c r="L6" s="117" t="str">
        <f>IF('Key data'!C6="Modification to a contract","VE","NOVE")</f>
        <v>NOVE</v>
      </c>
    </row>
    <row r="7" spans="1:30" s="161" customFormat="1" ht="282" customHeight="1">
      <c r="A7" s="193">
        <v>1</v>
      </c>
      <c r="B7" s="157" t="s">
        <v>158</v>
      </c>
      <c r="C7" s="64">
        <v>90010000</v>
      </c>
      <c r="D7" s="336" t="str">
        <f>IF('Key data'!C26="yes",CONCATENATE("Tooltip:",Example!O6),"")</f>
        <v/>
      </c>
      <c r="E7" s="336"/>
      <c r="F7" s="336"/>
      <c r="G7" s="336"/>
      <c r="H7" s="336"/>
      <c r="I7" s="36">
        <f>SUM(I8:I44)</f>
        <v>0</v>
      </c>
      <c r="J7" s="264" t="s">
        <v>134</v>
      </c>
      <c r="K7" s="158"/>
      <c r="L7" s="159" t="str">
        <f>IF(L6="VE","PLEASE NOTE: GIZ cannot cover any costs that arise as a result of currency fluctuations.","")</f>
        <v/>
      </c>
      <c r="M7" s="160"/>
      <c r="N7" s="160"/>
      <c r="O7" s="160"/>
      <c r="P7" s="160"/>
      <c r="Q7" s="160"/>
      <c r="R7" s="160"/>
      <c r="S7" s="160"/>
      <c r="T7" s="160"/>
      <c r="U7" s="160"/>
      <c r="V7" s="160"/>
      <c r="W7" s="160"/>
      <c r="X7" s="160"/>
      <c r="Y7" s="160"/>
      <c r="Z7" s="160"/>
      <c r="AA7" s="160"/>
      <c r="AB7" s="160"/>
      <c r="AC7" s="160"/>
      <c r="AD7" s="160"/>
    </row>
    <row r="8" spans="1:30" ht="14.15" customHeight="1">
      <c r="A8" s="21"/>
      <c r="B8" s="18"/>
      <c r="C8" s="7"/>
      <c r="D8" s="8"/>
      <c r="E8" s="3" t="s">
        <v>29</v>
      </c>
      <c r="F8" s="3"/>
      <c r="G8" s="3" t="s">
        <v>30</v>
      </c>
      <c r="H8" s="31"/>
      <c r="I8" s="27">
        <f>ROUND(D8*F8*H8,2)</f>
        <v>0</v>
      </c>
      <c r="J8" s="264"/>
      <c r="L8" s="243" t="s">
        <v>18</v>
      </c>
    </row>
    <row r="9" spans="1:30" ht="14.15" customHeight="1">
      <c r="A9" s="21"/>
      <c r="B9" s="18"/>
      <c r="C9" s="7"/>
      <c r="D9" s="8"/>
      <c r="E9" s="3" t="s">
        <v>29</v>
      </c>
      <c r="F9" s="3"/>
      <c r="G9" s="3" t="s">
        <v>30</v>
      </c>
      <c r="H9" s="31"/>
      <c r="I9" s="27">
        <f>ROUND(D9*F9*H9,2)</f>
        <v>0</v>
      </c>
      <c r="J9" s="264"/>
      <c r="L9" s="243" t="s">
        <v>18</v>
      </c>
    </row>
    <row r="10" spans="1:30" ht="14.25" customHeight="1">
      <c r="A10" s="21"/>
      <c r="B10" s="18"/>
      <c r="C10" s="7"/>
      <c r="D10" s="8"/>
      <c r="E10" s="3" t="s">
        <v>29</v>
      </c>
      <c r="F10" s="3"/>
      <c r="G10" s="3" t="s">
        <v>30</v>
      </c>
      <c r="H10" s="31"/>
      <c r="I10" s="27">
        <f t="shared" ref="I10:I43" si="0">ROUND(D10*F10*H10,2)</f>
        <v>0</v>
      </c>
      <c r="J10" s="264"/>
      <c r="L10" s="243" t="s">
        <v>18</v>
      </c>
    </row>
    <row r="11" spans="1:30" ht="14.15" customHeight="1">
      <c r="A11" s="21"/>
      <c r="B11" s="18"/>
      <c r="C11" s="7"/>
      <c r="D11" s="8"/>
      <c r="E11" s="3" t="s">
        <v>29</v>
      </c>
      <c r="F11" s="3"/>
      <c r="G11" s="3" t="s">
        <v>30</v>
      </c>
      <c r="H11" s="31"/>
      <c r="I11" s="27">
        <f t="shared" si="0"/>
        <v>0</v>
      </c>
      <c r="J11" s="264"/>
      <c r="L11" s="243" t="s">
        <v>18</v>
      </c>
    </row>
    <row r="12" spans="1:30" ht="14.15" customHeight="1">
      <c r="A12" s="21"/>
      <c r="B12" s="18"/>
      <c r="C12" s="7"/>
      <c r="D12" s="8"/>
      <c r="E12" s="3" t="s">
        <v>29</v>
      </c>
      <c r="F12" s="3"/>
      <c r="G12" s="3" t="s">
        <v>30</v>
      </c>
      <c r="H12" s="31"/>
      <c r="I12" s="27">
        <f t="shared" si="0"/>
        <v>0</v>
      </c>
      <c r="J12" s="264"/>
      <c r="L12" s="243" t="s">
        <v>18</v>
      </c>
    </row>
    <row r="13" spans="1:30" ht="14.15" customHeight="1">
      <c r="A13" s="21"/>
      <c r="B13" s="18"/>
      <c r="C13" s="7"/>
      <c r="D13" s="8"/>
      <c r="E13" s="3" t="s">
        <v>29</v>
      </c>
      <c r="F13" s="3"/>
      <c r="G13" s="3" t="s">
        <v>30</v>
      </c>
      <c r="H13" s="31"/>
      <c r="I13" s="27">
        <f>ROUND(D13*F13*H13,2)</f>
        <v>0</v>
      </c>
      <c r="J13" s="264"/>
      <c r="L13" s="243" t="s">
        <v>18</v>
      </c>
    </row>
    <row r="14" spans="1:30" ht="14" customHeight="1">
      <c r="A14" s="21"/>
      <c r="B14" s="18"/>
      <c r="C14" s="7"/>
      <c r="D14" s="8"/>
      <c r="E14" s="3" t="s">
        <v>29</v>
      </c>
      <c r="F14" s="3"/>
      <c r="G14" s="3" t="s">
        <v>30</v>
      </c>
      <c r="H14" s="31"/>
      <c r="I14" s="27">
        <f>ROUND(D14*F14*H14,2)</f>
        <v>0</v>
      </c>
      <c r="J14" s="264"/>
      <c r="L14" s="243" t="s">
        <v>18</v>
      </c>
    </row>
    <row r="15" spans="1:30" ht="14.15" customHeight="1" outlineLevel="1">
      <c r="A15" s="21"/>
      <c r="B15" s="18"/>
      <c r="C15" s="7"/>
      <c r="D15" s="8"/>
      <c r="E15" s="3" t="s">
        <v>29</v>
      </c>
      <c r="F15" s="3"/>
      <c r="G15" s="3" t="s">
        <v>30</v>
      </c>
      <c r="H15" s="31"/>
      <c r="I15" s="29">
        <f t="shared" si="0"/>
        <v>0</v>
      </c>
      <c r="J15" s="264"/>
      <c r="L15" s="243" t="s">
        <v>18</v>
      </c>
    </row>
    <row r="16" spans="1:30" ht="14.15" customHeight="1" outlineLevel="1">
      <c r="A16" s="21"/>
      <c r="B16" s="18"/>
      <c r="C16" s="7"/>
      <c r="D16" s="8"/>
      <c r="E16" s="3" t="s">
        <v>29</v>
      </c>
      <c r="F16" s="3"/>
      <c r="G16" s="3" t="s">
        <v>30</v>
      </c>
      <c r="H16" s="31"/>
      <c r="I16" s="29">
        <f t="shared" ref="I16:I32" si="1">ROUND(D16*F16*H16,2)</f>
        <v>0</v>
      </c>
      <c r="J16" s="264"/>
      <c r="L16" s="243" t="s">
        <v>18</v>
      </c>
    </row>
    <row r="17" spans="1:12" ht="14.15" customHeight="1" outlineLevel="1">
      <c r="A17" s="21"/>
      <c r="B17" s="18"/>
      <c r="C17" s="7"/>
      <c r="D17" s="8"/>
      <c r="E17" s="3" t="s">
        <v>29</v>
      </c>
      <c r="F17" s="3"/>
      <c r="G17" s="3" t="s">
        <v>30</v>
      </c>
      <c r="H17" s="31"/>
      <c r="I17" s="29">
        <f t="shared" si="1"/>
        <v>0</v>
      </c>
      <c r="J17" s="264"/>
      <c r="L17" s="243" t="s">
        <v>18</v>
      </c>
    </row>
    <row r="18" spans="1:12" ht="14.15" customHeight="1" outlineLevel="1">
      <c r="A18" s="21"/>
      <c r="B18" s="18"/>
      <c r="C18" s="7"/>
      <c r="D18" s="8"/>
      <c r="E18" s="3" t="s">
        <v>29</v>
      </c>
      <c r="F18" s="3"/>
      <c r="G18" s="3" t="s">
        <v>30</v>
      </c>
      <c r="H18" s="31"/>
      <c r="I18" s="29">
        <f t="shared" si="1"/>
        <v>0</v>
      </c>
      <c r="J18" s="264"/>
      <c r="L18" s="243" t="s">
        <v>18</v>
      </c>
    </row>
    <row r="19" spans="1:12" ht="14.15" customHeight="1" outlineLevel="1">
      <c r="A19" s="21"/>
      <c r="B19" s="18"/>
      <c r="C19" s="7"/>
      <c r="D19" s="8"/>
      <c r="E19" s="3" t="s">
        <v>29</v>
      </c>
      <c r="F19" s="3"/>
      <c r="G19" s="3" t="s">
        <v>30</v>
      </c>
      <c r="H19" s="31"/>
      <c r="I19" s="29">
        <f t="shared" si="1"/>
        <v>0</v>
      </c>
      <c r="J19" s="264"/>
      <c r="L19" s="243" t="s">
        <v>18</v>
      </c>
    </row>
    <row r="20" spans="1:12" ht="14.15" customHeight="1" outlineLevel="1">
      <c r="A20" s="21"/>
      <c r="B20" s="18"/>
      <c r="C20" s="7"/>
      <c r="D20" s="8"/>
      <c r="E20" s="3" t="s">
        <v>29</v>
      </c>
      <c r="F20" s="3"/>
      <c r="G20" s="3" t="s">
        <v>30</v>
      </c>
      <c r="H20" s="31"/>
      <c r="I20" s="29">
        <f t="shared" si="1"/>
        <v>0</v>
      </c>
      <c r="J20" s="264"/>
      <c r="L20" s="243" t="s">
        <v>18</v>
      </c>
    </row>
    <row r="21" spans="1:12" ht="14.15" customHeight="1" outlineLevel="1">
      <c r="A21" s="21"/>
      <c r="B21" s="17"/>
      <c r="C21" s="5"/>
      <c r="D21" s="8"/>
      <c r="E21" s="3" t="s">
        <v>29</v>
      </c>
      <c r="F21" s="3"/>
      <c r="G21" s="3" t="s">
        <v>30</v>
      </c>
      <c r="H21" s="31"/>
      <c r="I21" s="29">
        <f t="shared" si="1"/>
        <v>0</v>
      </c>
      <c r="J21" s="264"/>
      <c r="L21" s="243" t="s">
        <v>18</v>
      </c>
    </row>
    <row r="22" spans="1:12" ht="14.15" customHeight="1" outlineLevel="1">
      <c r="A22" s="21"/>
      <c r="B22" s="17"/>
      <c r="C22" s="5"/>
      <c r="D22" s="8"/>
      <c r="E22" s="3" t="s">
        <v>29</v>
      </c>
      <c r="F22" s="3"/>
      <c r="G22" s="3" t="s">
        <v>30</v>
      </c>
      <c r="H22" s="31"/>
      <c r="I22" s="29">
        <f t="shared" si="1"/>
        <v>0</v>
      </c>
      <c r="J22" s="264"/>
      <c r="L22" s="243" t="s">
        <v>18</v>
      </c>
    </row>
    <row r="23" spans="1:12" ht="14.15" customHeight="1" outlineLevel="1">
      <c r="A23" s="21"/>
      <c r="B23" s="17"/>
      <c r="C23" s="5"/>
      <c r="D23" s="8"/>
      <c r="E23" s="3" t="s">
        <v>29</v>
      </c>
      <c r="F23" s="3"/>
      <c r="G23" s="3" t="s">
        <v>30</v>
      </c>
      <c r="H23" s="31"/>
      <c r="I23" s="29">
        <f t="shared" si="1"/>
        <v>0</v>
      </c>
      <c r="J23" s="264"/>
      <c r="L23" s="243" t="s">
        <v>18</v>
      </c>
    </row>
    <row r="24" spans="1:12" ht="14.15" customHeight="1" outlineLevel="1">
      <c r="A24" s="21"/>
      <c r="B24" s="17"/>
      <c r="C24" s="5"/>
      <c r="D24" s="8"/>
      <c r="E24" s="3" t="s">
        <v>29</v>
      </c>
      <c r="F24" s="3"/>
      <c r="G24" s="3" t="s">
        <v>30</v>
      </c>
      <c r="H24" s="31"/>
      <c r="I24" s="29">
        <f t="shared" si="1"/>
        <v>0</v>
      </c>
      <c r="J24" s="264"/>
      <c r="L24" s="243" t="s">
        <v>18</v>
      </c>
    </row>
    <row r="25" spans="1:12" ht="14.15" customHeight="1" outlineLevel="1">
      <c r="A25" s="21"/>
      <c r="B25" s="18"/>
      <c r="C25" s="7"/>
      <c r="D25" s="8"/>
      <c r="E25" s="3" t="s">
        <v>29</v>
      </c>
      <c r="F25" s="3"/>
      <c r="G25" s="3" t="s">
        <v>30</v>
      </c>
      <c r="H25" s="31"/>
      <c r="I25" s="29">
        <f t="shared" si="1"/>
        <v>0</v>
      </c>
      <c r="J25" s="264"/>
      <c r="L25" s="243" t="s">
        <v>18</v>
      </c>
    </row>
    <row r="26" spans="1:12" ht="14.15" customHeight="1" outlineLevel="1">
      <c r="A26" s="21"/>
      <c r="B26" s="18"/>
      <c r="C26" s="7"/>
      <c r="D26" s="8"/>
      <c r="E26" s="3" t="s">
        <v>29</v>
      </c>
      <c r="F26" s="3"/>
      <c r="G26" s="3" t="s">
        <v>30</v>
      </c>
      <c r="H26" s="31"/>
      <c r="I26" s="29">
        <f t="shared" si="1"/>
        <v>0</v>
      </c>
      <c r="J26" s="264"/>
      <c r="L26" s="243" t="s">
        <v>18</v>
      </c>
    </row>
    <row r="27" spans="1:12" ht="14.15" customHeight="1" outlineLevel="1">
      <c r="A27" s="21"/>
      <c r="B27" s="18"/>
      <c r="C27" s="7"/>
      <c r="D27" s="8"/>
      <c r="E27" s="3" t="s">
        <v>29</v>
      </c>
      <c r="F27" s="3"/>
      <c r="G27" s="3" t="s">
        <v>30</v>
      </c>
      <c r="H27" s="31"/>
      <c r="I27" s="29">
        <f t="shared" si="1"/>
        <v>0</v>
      </c>
      <c r="J27" s="264"/>
      <c r="L27" s="243" t="s">
        <v>18</v>
      </c>
    </row>
    <row r="28" spans="1:12" ht="14.15" customHeight="1" outlineLevel="1">
      <c r="A28" s="21"/>
      <c r="B28" s="18"/>
      <c r="C28" s="7"/>
      <c r="D28" s="8"/>
      <c r="E28" s="3" t="s">
        <v>29</v>
      </c>
      <c r="F28" s="3"/>
      <c r="G28" s="3" t="s">
        <v>30</v>
      </c>
      <c r="H28" s="31"/>
      <c r="I28" s="29">
        <f t="shared" si="1"/>
        <v>0</v>
      </c>
      <c r="J28" s="264"/>
      <c r="L28" s="243" t="s">
        <v>18</v>
      </c>
    </row>
    <row r="29" spans="1:12" ht="14.15" customHeight="1" outlineLevel="1">
      <c r="A29" s="21"/>
      <c r="B29" s="18"/>
      <c r="C29" s="7"/>
      <c r="D29" s="8"/>
      <c r="E29" s="3" t="s">
        <v>29</v>
      </c>
      <c r="F29" s="3"/>
      <c r="G29" s="3" t="s">
        <v>30</v>
      </c>
      <c r="H29" s="31"/>
      <c r="I29" s="29">
        <f t="shared" si="1"/>
        <v>0</v>
      </c>
      <c r="J29" s="264"/>
      <c r="L29" s="243" t="s">
        <v>18</v>
      </c>
    </row>
    <row r="30" spans="1:12" ht="14.15" customHeight="1" outlineLevel="1">
      <c r="A30" s="21"/>
      <c r="B30" s="17"/>
      <c r="C30" s="5"/>
      <c r="D30" s="8"/>
      <c r="E30" s="3" t="s">
        <v>29</v>
      </c>
      <c r="F30" s="3"/>
      <c r="G30" s="3" t="s">
        <v>30</v>
      </c>
      <c r="H30" s="31"/>
      <c r="I30" s="29">
        <f t="shared" si="1"/>
        <v>0</v>
      </c>
      <c r="J30" s="264"/>
      <c r="L30" s="243" t="s">
        <v>18</v>
      </c>
    </row>
    <row r="31" spans="1:12" ht="14.15" customHeight="1" outlineLevel="1">
      <c r="A31" s="21"/>
      <c r="B31" s="17"/>
      <c r="C31" s="5"/>
      <c r="D31" s="8"/>
      <c r="E31" s="3" t="s">
        <v>29</v>
      </c>
      <c r="F31" s="3"/>
      <c r="G31" s="3" t="s">
        <v>30</v>
      </c>
      <c r="H31" s="31"/>
      <c r="I31" s="29">
        <f t="shared" si="1"/>
        <v>0</v>
      </c>
      <c r="J31" s="264"/>
      <c r="L31" s="243" t="s">
        <v>18</v>
      </c>
    </row>
    <row r="32" spans="1:12" ht="14.15" customHeight="1" outlineLevel="1">
      <c r="A32" s="21"/>
      <c r="B32" s="17"/>
      <c r="C32" s="5"/>
      <c r="D32" s="8"/>
      <c r="E32" s="3" t="s">
        <v>29</v>
      </c>
      <c r="F32" s="3"/>
      <c r="G32" s="3" t="s">
        <v>30</v>
      </c>
      <c r="H32" s="31"/>
      <c r="I32" s="29">
        <f t="shared" si="1"/>
        <v>0</v>
      </c>
      <c r="J32" s="264"/>
      <c r="L32" s="243" t="s">
        <v>18</v>
      </c>
    </row>
    <row r="33" spans="1:30" ht="14.15" customHeight="1" outlineLevel="1">
      <c r="A33" s="21"/>
      <c r="B33" s="18"/>
      <c r="C33" s="7"/>
      <c r="D33" s="8"/>
      <c r="E33" s="3" t="s">
        <v>29</v>
      </c>
      <c r="F33" s="3"/>
      <c r="G33" s="3" t="s">
        <v>30</v>
      </c>
      <c r="H33" s="31"/>
      <c r="I33" s="29">
        <f t="shared" si="0"/>
        <v>0</v>
      </c>
      <c r="J33" s="264"/>
      <c r="L33" s="243" t="s">
        <v>18</v>
      </c>
    </row>
    <row r="34" spans="1:30" ht="14.15" customHeight="1" outlineLevel="1">
      <c r="A34" s="21"/>
      <c r="B34" s="18"/>
      <c r="C34" s="7"/>
      <c r="D34" s="8"/>
      <c r="E34" s="3" t="s">
        <v>29</v>
      </c>
      <c r="F34" s="3"/>
      <c r="G34" s="3" t="s">
        <v>30</v>
      </c>
      <c r="H34" s="31"/>
      <c r="I34" s="29">
        <f t="shared" si="0"/>
        <v>0</v>
      </c>
      <c r="J34" s="264"/>
      <c r="L34" s="243" t="s">
        <v>18</v>
      </c>
    </row>
    <row r="35" spans="1:30" ht="14.15" customHeight="1" outlineLevel="1">
      <c r="A35" s="21"/>
      <c r="B35" s="18"/>
      <c r="C35" s="7"/>
      <c r="D35" s="8"/>
      <c r="E35" s="3" t="s">
        <v>29</v>
      </c>
      <c r="F35" s="3"/>
      <c r="G35" s="3" t="s">
        <v>30</v>
      </c>
      <c r="H35" s="31"/>
      <c r="I35" s="29">
        <f t="shared" si="0"/>
        <v>0</v>
      </c>
      <c r="J35" s="264"/>
      <c r="L35" s="243" t="s">
        <v>18</v>
      </c>
    </row>
    <row r="36" spans="1:30" ht="14.15" customHeight="1" outlineLevel="1">
      <c r="A36" s="21"/>
      <c r="B36" s="18"/>
      <c r="C36" s="7"/>
      <c r="D36" s="8"/>
      <c r="E36" s="3" t="s">
        <v>29</v>
      </c>
      <c r="F36" s="3"/>
      <c r="G36" s="3" t="s">
        <v>30</v>
      </c>
      <c r="H36" s="31"/>
      <c r="I36" s="29">
        <f t="shared" si="0"/>
        <v>0</v>
      </c>
      <c r="J36" s="264"/>
      <c r="L36" s="243" t="s">
        <v>18</v>
      </c>
    </row>
    <row r="37" spans="1:30" ht="14.15" customHeight="1" outlineLevel="1">
      <c r="A37" s="21"/>
      <c r="B37" s="18"/>
      <c r="C37" s="7"/>
      <c r="D37" s="8"/>
      <c r="E37" s="3" t="s">
        <v>29</v>
      </c>
      <c r="F37" s="3"/>
      <c r="G37" s="3" t="s">
        <v>30</v>
      </c>
      <c r="H37" s="31"/>
      <c r="I37" s="29">
        <f t="shared" ref="I37" si="2">ROUND(D37*F37*H37,2)</f>
        <v>0</v>
      </c>
      <c r="J37" s="264"/>
      <c r="L37" s="243" t="s">
        <v>18</v>
      </c>
    </row>
    <row r="38" spans="1:30" ht="14.15" customHeight="1" outlineLevel="1">
      <c r="A38" s="21"/>
      <c r="B38" s="18"/>
      <c r="C38" s="7"/>
      <c r="D38" s="8"/>
      <c r="E38" s="3" t="s">
        <v>29</v>
      </c>
      <c r="F38" s="3"/>
      <c r="G38" s="3" t="s">
        <v>30</v>
      </c>
      <c r="H38" s="31"/>
      <c r="I38" s="29">
        <f t="shared" si="0"/>
        <v>0</v>
      </c>
      <c r="J38" s="264"/>
      <c r="L38" s="243" t="s">
        <v>18</v>
      </c>
    </row>
    <row r="39" spans="1:30" ht="14.15" customHeight="1" outlineLevel="1">
      <c r="A39" s="21"/>
      <c r="B39" s="17"/>
      <c r="C39" s="5"/>
      <c r="D39" s="8"/>
      <c r="E39" s="3" t="s">
        <v>29</v>
      </c>
      <c r="F39" s="3"/>
      <c r="G39" s="3" t="s">
        <v>30</v>
      </c>
      <c r="H39" s="31"/>
      <c r="I39" s="29">
        <f t="shared" si="0"/>
        <v>0</v>
      </c>
      <c r="J39" s="264"/>
      <c r="L39" s="243" t="s">
        <v>18</v>
      </c>
    </row>
    <row r="40" spans="1:30" ht="14.15" customHeight="1" outlineLevel="1">
      <c r="A40" s="21"/>
      <c r="B40" s="17"/>
      <c r="C40" s="5"/>
      <c r="D40" s="8"/>
      <c r="E40" s="3" t="s">
        <v>29</v>
      </c>
      <c r="F40" s="3"/>
      <c r="G40" s="3" t="s">
        <v>30</v>
      </c>
      <c r="H40" s="31"/>
      <c r="I40" s="29">
        <f t="shared" si="0"/>
        <v>0</v>
      </c>
      <c r="J40" s="264"/>
      <c r="L40" s="243" t="s">
        <v>18</v>
      </c>
    </row>
    <row r="41" spans="1:30" ht="14.15" customHeight="1" outlineLevel="1">
      <c r="A41" s="21"/>
      <c r="B41" s="17"/>
      <c r="C41" s="5"/>
      <c r="D41" s="8"/>
      <c r="E41" s="3" t="s">
        <v>29</v>
      </c>
      <c r="F41" s="3"/>
      <c r="G41" s="3" t="s">
        <v>30</v>
      </c>
      <c r="H41" s="31"/>
      <c r="I41" s="29">
        <f t="shared" si="0"/>
        <v>0</v>
      </c>
      <c r="J41" s="264"/>
      <c r="L41" s="243" t="s">
        <v>18</v>
      </c>
    </row>
    <row r="42" spans="1:30" ht="14.15" customHeight="1" outlineLevel="1">
      <c r="A42" s="21"/>
      <c r="B42" s="17"/>
      <c r="C42" s="5"/>
      <c r="D42" s="8"/>
      <c r="E42" s="3" t="s">
        <v>29</v>
      </c>
      <c r="F42" s="3"/>
      <c r="G42" s="3" t="s">
        <v>30</v>
      </c>
      <c r="H42" s="31"/>
      <c r="I42" s="29">
        <f t="shared" si="0"/>
        <v>0</v>
      </c>
      <c r="J42" s="264"/>
      <c r="L42" s="243" t="s">
        <v>18</v>
      </c>
    </row>
    <row r="43" spans="1:30" ht="14.15" customHeight="1" outlineLevel="1">
      <c r="A43" s="21"/>
      <c r="B43" s="17"/>
      <c r="C43" s="5"/>
      <c r="D43" s="8"/>
      <c r="E43" s="3" t="s">
        <v>29</v>
      </c>
      <c r="F43" s="3"/>
      <c r="G43" s="3" t="s">
        <v>30</v>
      </c>
      <c r="H43" s="31"/>
      <c r="I43" s="29">
        <f t="shared" si="0"/>
        <v>0</v>
      </c>
      <c r="J43" s="264"/>
      <c r="L43" s="243" t="s">
        <v>18</v>
      </c>
    </row>
    <row r="44" spans="1:30" ht="14.15" customHeight="1" outlineLevel="1">
      <c r="A44" s="21"/>
      <c r="B44" s="6"/>
      <c r="C44" s="5"/>
      <c r="D44" s="8"/>
      <c r="E44" s="3" t="s">
        <v>29</v>
      </c>
      <c r="F44" s="3"/>
      <c r="G44" s="3" t="s">
        <v>30</v>
      </c>
      <c r="H44" s="31"/>
      <c r="I44" s="29">
        <f>ROUND(D44*F44*H44,2)</f>
        <v>0</v>
      </c>
      <c r="J44" s="264"/>
      <c r="L44" s="243" t="s">
        <v>18</v>
      </c>
    </row>
    <row r="45" spans="1:30" s="161" customFormat="1" ht="133.25" customHeight="1">
      <c r="A45" s="193">
        <v>2</v>
      </c>
      <c r="B45" s="64" t="s">
        <v>32</v>
      </c>
      <c r="C45" s="64">
        <v>90020000</v>
      </c>
      <c r="D45" s="336" t="str">
        <f>IF('Key data'!C26="yes",CONCATENATE("Tooltip:",Example!O12),"")</f>
        <v/>
      </c>
      <c r="E45" s="336"/>
      <c r="F45" s="336"/>
      <c r="G45" s="336"/>
      <c r="H45" s="336"/>
      <c r="I45" s="36">
        <f>SUM(I46:I74)</f>
        <v>0</v>
      </c>
      <c r="J45" s="264"/>
      <c r="K45" s="160"/>
      <c r="L45" s="160" t="s">
        <v>31</v>
      </c>
      <c r="M45" s="160"/>
      <c r="N45" s="160"/>
      <c r="O45" s="160"/>
      <c r="P45" s="160"/>
      <c r="Q45" s="160"/>
      <c r="R45" s="160"/>
      <c r="S45" s="160"/>
      <c r="T45" s="160"/>
      <c r="U45" s="160"/>
      <c r="V45" s="160"/>
      <c r="W45" s="160"/>
      <c r="X45" s="160"/>
      <c r="Y45" s="160"/>
      <c r="Z45" s="160"/>
      <c r="AA45" s="160"/>
      <c r="AB45" s="160"/>
      <c r="AC45" s="160"/>
      <c r="AD45" s="160"/>
    </row>
    <row r="46" spans="1:30" ht="14.15" customHeight="1">
      <c r="A46" s="22"/>
      <c r="B46" s="18"/>
      <c r="C46" s="5"/>
      <c r="D46" s="361" t="s">
        <v>33</v>
      </c>
      <c r="E46" s="362"/>
      <c r="F46" s="362"/>
      <c r="G46" s="362"/>
      <c r="H46" s="363"/>
      <c r="I46" s="31">
        <v>0</v>
      </c>
      <c r="J46" s="264"/>
      <c r="L46" s="243" t="s">
        <v>18</v>
      </c>
    </row>
    <row r="47" spans="1:30" ht="14.15" customHeight="1">
      <c r="A47" s="22"/>
      <c r="B47" s="17"/>
      <c r="C47" s="5"/>
      <c r="D47" s="361" t="s">
        <v>33</v>
      </c>
      <c r="E47" s="362"/>
      <c r="F47" s="362"/>
      <c r="G47" s="362"/>
      <c r="H47" s="363"/>
      <c r="I47" s="31">
        <v>0</v>
      </c>
      <c r="J47" s="264"/>
      <c r="L47" s="243" t="s">
        <v>18</v>
      </c>
    </row>
    <row r="48" spans="1:30" ht="12.75" customHeight="1">
      <c r="A48" s="22"/>
      <c r="B48" s="6"/>
      <c r="C48" s="5"/>
      <c r="D48" s="361" t="s">
        <v>33</v>
      </c>
      <c r="E48" s="362"/>
      <c r="F48" s="362"/>
      <c r="G48" s="362"/>
      <c r="H48" s="363"/>
      <c r="I48" s="31">
        <v>0</v>
      </c>
      <c r="J48" s="264"/>
      <c r="L48" s="243" t="s">
        <v>18</v>
      </c>
    </row>
    <row r="49" spans="1:12" ht="12.75" customHeight="1">
      <c r="A49" s="22"/>
      <c r="B49" s="6"/>
      <c r="C49" s="5"/>
      <c r="D49" s="361" t="s">
        <v>33</v>
      </c>
      <c r="E49" s="362"/>
      <c r="F49" s="362"/>
      <c r="G49" s="362"/>
      <c r="H49" s="363"/>
      <c r="I49" s="31">
        <v>0</v>
      </c>
      <c r="J49" s="264"/>
      <c r="L49" s="243" t="s">
        <v>18</v>
      </c>
    </row>
    <row r="50" spans="1:12" ht="12.75" customHeight="1">
      <c r="A50" s="22"/>
      <c r="B50" s="6"/>
      <c r="C50" s="5"/>
      <c r="D50" s="361" t="s">
        <v>33</v>
      </c>
      <c r="E50" s="362"/>
      <c r="F50" s="362"/>
      <c r="G50" s="362"/>
      <c r="H50" s="363"/>
      <c r="I50" s="31">
        <v>0</v>
      </c>
      <c r="J50" s="264"/>
      <c r="L50" s="243" t="s">
        <v>18</v>
      </c>
    </row>
    <row r="51" spans="1:12" ht="12.75" customHeight="1">
      <c r="A51" s="22"/>
      <c r="B51" s="6"/>
      <c r="C51" s="5"/>
      <c r="D51" s="361" t="s">
        <v>33</v>
      </c>
      <c r="E51" s="362"/>
      <c r="F51" s="362"/>
      <c r="G51" s="362"/>
      <c r="H51" s="363"/>
      <c r="I51" s="31">
        <v>0</v>
      </c>
      <c r="J51" s="264"/>
      <c r="L51" s="243" t="s">
        <v>18</v>
      </c>
    </row>
    <row r="52" spans="1:12" ht="13.5" customHeight="1">
      <c r="A52" s="22"/>
      <c r="B52" s="6"/>
      <c r="C52" s="5"/>
      <c r="D52" s="361" t="s">
        <v>33</v>
      </c>
      <c r="E52" s="362"/>
      <c r="F52" s="362"/>
      <c r="G52" s="362"/>
      <c r="H52" s="363"/>
      <c r="I52" s="31">
        <v>0</v>
      </c>
      <c r="J52" s="264"/>
      <c r="L52" s="243" t="s">
        <v>18</v>
      </c>
    </row>
    <row r="53" spans="1:12" ht="12.75" customHeight="1">
      <c r="A53" s="22"/>
      <c r="B53" s="6"/>
      <c r="C53" s="5"/>
      <c r="D53" s="361" t="s">
        <v>33</v>
      </c>
      <c r="E53" s="362"/>
      <c r="F53" s="362"/>
      <c r="G53" s="362"/>
      <c r="H53" s="363"/>
      <c r="I53" s="31">
        <v>0</v>
      </c>
      <c r="J53" s="264"/>
      <c r="L53" s="243" t="s">
        <v>18</v>
      </c>
    </row>
    <row r="54" spans="1:12" ht="12.75" customHeight="1">
      <c r="A54" s="22"/>
      <c r="B54" s="6"/>
      <c r="C54" s="5"/>
      <c r="D54" s="361" t="s">
        <v>33</v>
      </c>
      <c r="E54" s="362"/>
      <c r="F54" s="362"/>
      <c r="G54" s="362"/>
      <c r="H54" s="363"/>
      <c r="I54" s="31">
        <v>0</v>
      </c>
      <c r="J54" s="264"/>
      <c r="L54" s="243" t="s">
        <v>18</v>
      </c>
    </row>
    <row r="55" spans="1:12" ht="12.75" customHeight="1">
      <c r="A55" s="22"/>
      <c r="B55" s="6"/>
      <c r="C55" s="5"/>
      <c r="D55" s="361" t="s">
        <v>33</v>
      </c>
      <c r="E55" s="362"/>
      <c r="F55" s="362"/>
      <c r="G55" s="362"/>
      <c r="H55" s="363"/>
      <c r="I55" s="31">
        <v>0</v>
      </c>
      <c r="J55" s="264"/>
      <c r="L55" s="243" t="s">
        <v>18</v>
      </c>
    </row>
    <row r="56" spans="1:12" ht="13.5" customHeight="1">
      <c r="A56" s="22"/>
      <c r="B56" s="6"/>
      <c r="C56" s="5"/>
      <c r="D56" s="361" t="s">
        <v>33</v>
      </c>
      <c r="E56" s="362"/>
      <c r="F56" s="362"/>
      <c r="G56" s="362"/>
      <c r="H56" s="363"/>
      <c r="I56" s="31">
        <v>0</v>
      </c>
      <c r="J56" s="264"/>
      <c r="L56" s="243" t="s">
        <v>18</v>
      </c>
    </row>
    <row r="57" spans="1:12" ht="12.75" customHeight="1" outlineLevel="1">
      <c r="A57" s="22"/>
      <c r="B57" s="6"/>
      <c r="C57" s="5"/>
      <c r="D57" s="361" t="s">
        <v>33</v>
      </c>
      <c r="E57" s="362"/>
      <c r="F57" s="362"/>
      <c r="G57" s="362"/>
      <c r="H57" s="363"/>
      <c r="I57" s="31">
        <v>0</v>
      </c>
      <c r="J57" s="264"/>
      <c r="L57" s="243" t="s">
        <v>18</v>
      </c>
    </row>
    <row r="58" spans="1:12" ht="12.75" customHeight="1" outlineLevel="1">
      <c r="A58" s="22"/>
      <c r="B58" s="6"/>
      <c r="C58" s="5"/>
      <c r="D58" s="361" t="s">
        <v>33</v>
      </c>
      <c r="E58" s="362"/>
      <c r="F58" s="362"/>
      <c r="G58" s="362"/>
      <c r="H58" s="363"/>
      <c r="I58" s="31">
        <v>0</v>
      </c>
      <c r="J58" s="264"/>
      <c r="L58" s="243" t="s">
        <v>18</v>
      </c>
    </row>
    <row r="59" spans="1:12" ht="12.75" customHeight="1" outlineLevel="1">
      <c r="A59" s="22"/>
      <c r="B59" s="6"/>
      <c r="C59" s="5"/>
      <c r="D59" s="361" t="s">
        <v>33</v>
      </c>
      <c r="E59" s="362"/>
      <c r="F59" s="362"/>
      <c r="G59" s="362"/>
      <c r="H59" s="363"/>
      <c r="I59" s="31">
        <v>0</v>
      </c>
      <c r="J59" s="264"/>
      <c r="L59" s="243" t="s">
        <v>18</v>
      </c>
    </row>
    <row r="60" spans="1:12" ht="13.5" customHeight="1" outlineLevel="1">
      <c r="A60" s="22"/>
      <c r="B60" s="18"/>
      <c r="C60" s="5"/>
      <c r="D60" s="361" t="s">
        <v>33</v>
      </c>
      <c r="E60" s="362"/>
      <c r="F60" s="362"/>
      <c r="G60" s="362"/>
      <c r="H60" s="363"/>
      <c r="I60" s="31">
        <v>0</v>
      </c>
      <c r="J60" s="264"/>
      <c r="L60" s="243" t="s">
        <v>18</v>
      </c>
    </row>
    <row r="61" spans="1:12" ht="13.5" customHeight="1" outlineLevel="1">
      <c r="A61" s="22"/>
      <c r="B61" s="18"/>
      <c r="C61" s="5"/>
      <c r="D61" s="361" t="s">
        <v>33</v>
      </c>
      <c r="E61" s="362"/>
      <c r="F61" s="362"/>
      <c r="G61" s="362"/>
      <c r="H61" s="363"/>
      <c r="I61" s="31">
        <v>0</v>
      </c>
      <c r="J61" s="264"/>
      <c r="L61" s="243" t="s">
        <v>18</v>
      </c>
    </row>
    <row r="62" spans="1:12" ht="13.5" customHeight="1" outlineLevel="1">
      <c r="A62" s="22"/>
      <c r="B62" s="18"/>
      <c r="C62" s="5"/>
      <c r="D62" s="361" t="s">
        <v>33</v>
      </c>
      <c r="E62" s="362"/>
      <c r="F62" s="362"/>
      <c r="G62" s="362"/>
      <c r="H62" s="363"/>
      <c r="I62" s="31">
        <v>0</v>
      </c>
      <c r="J62" s="264"/>
      <c r="L62" s="243" t="s">
        <v>18</v>
      </c>
    </row>
    <row r="63" spans="1:12" ht="13.5" customHeight="1" outlineLevel="1">
      <c r="A63" s="22"/>
      <c r="B63" s="18"/>
      <c r="C63" s="5"/>
      <c r="D63" s="361" t="s">
        <v>33</v>
      </c>
      <c r="E63" s="362"/>
      <c r="F63" s="362"/>
      <c r="G63" s="362"/>
      <c r="H63" s="363"/>
      <c r="I63" s="31">
        <v>0</v>
      </c>
      <c r="J63" s="264"/>
      <c r="L63" s="243" t="s">
        <v>18</v>
      </c>
    </row>
    <row r="64" spans="1:12" ht="12.75" customHeight="1" outlineLevel="1">
      <c r="A64" s="22"/>
      <c r="B64" s="6"/>
      <c r="C64" s="5"/>
      <c r="D64" s="361" t="s">
        <v>33</v>
      </c>
      <c r="E64" s="362"/>
      <c r="F64" s="362"/>
      <c r="G64" s="362"/>
      <c r="H64" s="363"/>
      <c r="I64" s="31">
        <v>0</v>
      </c>
      <c r="J64" s="264"/>
      <c r="L64" s="243" t="s">
        <v>18</v>
      </c>
    </row>
    <row r="65" spans="1:30" ht="12.75" customHeight="1" outlineLevel="1">
      <c r="A65" s="22"/>
      <c r="B65" s="6"/>
      <c r="C65" s="5"/>
      <c r="D65" s="361" t="s">
        <v>33</v>
      </c>
      <c r="E65" s="362"/>
      <c r="F65" s="362"/>
      <c r="G65" s="362"/>
      <c r="H65" s="363"/>
      <c r="I65" s="31">
        <v>0</v>
      </c>
      <c r="J65" s="264"/>
      <c r="L65" s="243" t="s">
        <v>18</v>
      </c>
    </row>
    <row r="66" spans="1:30" ht="12.75" customHeight="1" outlineLevel="1">
      <c r="A66" s="22"/>
      <c r="B66" s="6"/>
      <c r="C66" s="5"/>
      <c r="D66" s="361" t="s">
        <v>33</v>
      </c>
      <c r="E66" s="362"/>
      <c r="F66" s="362"/>
      <c r="G66" s="362"/>
      <c r="H66" s="363"/>
      <c r="I66" s="31">
        <v>0</v>
      </c>
      <c r="J66" s="264"/>
      <c r="L66" s="243" t="s">
        <v>18</v>
      </c>
    </row>
    <row r="67" spans="1:30" ht="13.5" customHeight="1" outlineLevel="1">
      <c r="A67" s="22"/>
      <c r="B67" s="6"/>
      <c r="C67" s="5"/>
      <c r="D67" s="361" t="s">
        <v>33</v>
      </c>
      <c r="E67" s="362"/>
      <c r="F67" s="362"/>
      <c r="G67" s="362"/>
      <c r="H67" s="363"/>
      <c r="I67" s="31">
        <v>0</v>
      </c>
      <c r="J67" s="264"/>
      <c r="L67" s="243" t="s">
        <v>18</v>
      </c>
    </row>
    <row r="68" spans="1:30" ht="12.75" customHeight="1" outlineLevel="1">
      <c r="A68" s="22"/>
      <c r="B68" s="6"/>
      <c r="C68" s="5"/>
      <c r="D68" s="361" t="s">
        <v>33</v>
      </c>
      <c r="E68" s="362"/>
      <c r="F68" s="362"/>
      <c r="G68" s="362"/>
      <c r="H68" s="363"/>
      <c r="I68" s="31">
        <v>0</v>
      </c>
      <c r="J68" s="264"/>
      <c r="L68" s="243" t="s">
        <v>18</v>
      </c>
    </row>
    <row r="69" spans="1:30" ht="12.75" customHeight="1" outlineLevel="1">
      <c r="A69" s="22"/>
      <c r="B69" s="6"/>
      <c r="C69" s="5"/>
      <c r="D69" s="361" t="s">
        <v>33</v>
      </c>
      <c r="E69" s="362"/>
      <c r="F69" s="362"/>
      <c r="G69" s="362"/>
      <c r="H69" s="363"/>
      <c r="I69" s="31">
        <v>0</v>
      </c>
      <c r="J69" s="264"/>
      <c r="L69" s="243" t="s">
        <v>18</v>
      </c>
    </row>
    <row r="70" spans="1:30" ht="12.75" customHeight="1" outlineLevel="1">
      <c r="A70" s="22"/>
      <c r="B70" s="6"/>
      <c r="C70" s="5"/>
      <c r="D70" s="361" t="s">
        <v>33</v>
      </c>
      <c r="E70" s="362"/>
      <c r="F70" s="362"/>
      <c r="G70" s="362"/>
      <c r="H70" s="363"/>
      <c r="I70" s="31">
        <v>0</v>
      </c>
      <c r="J70" s="264"/>
      <c r="L70" s="243" t="s">
        <v>18</v>
      </c>
    </row>
    <row r="71" spans="1:30" ht="13.5" customHeight="1" outlineLevel="1">
      <c r="A71" s="22"/>
      <c r="B71" s="18"/>
      <c r="C71" s="5"/>
      <c r="D71" s="361" t="s">
        <v>33</v>
      </c>
      <c r="E71" s="362"/>
      <c r="F71" s="362"/>
      <c r="G71" s="362"/>
      <c r="H71" s="363"/>
      <c r="I71" s="31">
        <v>0</v>
      </c>
      <c r="J71" s="264"/>
      <c r="L71" s="243" t="s">
        <v>18</v>
      </c>
    </row>
    <row r="72" spans="1:30" ht="13.5" customHeight="1" outlineLevel="1">
      <c r="A72" s="22"/>
      <c r="B72" s="18"/>
      <c r="C72" s="5"/>
      <c r="D72" s="361" t="s">
        <v>33</v>
      </c>
      <c r="E72" s="362"/>
      <c r="F72" s="362"/>
      <c r="G72" s="362"/>
      <c r="H72" s="363"/>
      <c r="I72" s="31">
        <v>0</v>
      </c>
      <c r="J72" s="264"/>
      <c r="L72" s="243" t="s">
        <v>18</v>
      </c>
    </row>
    <row r="73" spans="1:30" ht="13.5" customHeight="1" outlineLevel="1">
      <c r="A73" s="22"/>
      <c r="B73" s="18"/>
      <c r="C73" s="5"/>
      <c r="D73" s="361" t="s">
        <v>33</v>
      </c>
      <c r="E73" s="362"/>
      <c r="F73" s="362"/>
      <c r="G73" s="362"/>
      <c r="H73" s="363"/>
      <c r="I73" s="31">
        <v>0</v>
      </c>
      <c r="J73" s="264"/>
      <c r="L73" s="243" t="s">
        <v>18</v>
      </c>
    </row>
    <row r="74" spans="1:30" ht="13.5" customHeight="1" outlineLevel="1">
      <c r="A74" s="22"/>
      <c r="B74" s="18"/>
      <c r="C74" s="5"/>
      <c r="D74" s="361" t="s">
        <v>33</v>
      </c>
      <c r="E74" s="362"/>
      <c r="F74" s="362"/>
      <c r="G74" s="362"/>
      <c r="H74" s="363"/>
      <c r="I74" s="31">
        <v>0</v>
      </c>
      <c r="J74" s="264"/>
      <c r="L74" s="243" t="s">
        <v>18</v>
      </c>
    </row>
    <row r="75" spans="1:30" s="161" customFormat="1" ht="136.5" customHeight="1" collapsed="1">
      <c r="A75" s="202">
        <v>3</v>
      </c>
      <c r="B75" s="84" t="s">
        <v>142</v>
      </c>
      <c r="C75" s="84">
        <v>90030000</v>
      </c>
      <c r="D75" s="336" t="str">
        <f>IF('Key data'!C26="yes",CONCATENATE("Tooltip:",Example!O23),"")</f>
        <v/>
      </c>
      <c r="E75" s="336"/>
      <c r="F75" s="336"/>
      <c r="G75" s="336"/>
      <c r="H75" s="336"/>
      <c r="I75" s="36">
        <f>SUM(I76:I93)</f>
        <v>0</v>
      </c>
      <c r="J75" s="264"/>
      <c r="K75" s="158"/>
      <c r="L75" s="160" t="s">
        <v>31</v>
      </c>
      <c r="M75" s="160"/>
      <c r="N75" s="160"/>
      <c r="O75" s="160"/>
      <c r="P75" s="160"/>
      <c r="Q75" s="160"/>
      <c r="R75" s="160"/>
      <c r="S75" s="160"/>
      <c r="T75" s="160"/>
      <c r="U75" s="160"/>
      <c r="V75" s="160"/>
      <c r="W75" s="160"/>
      <c r="X75" s="160"/>
      <c r="Y75" s="160"/>
      <c r="Z75" s="160"/>
      <c r="AA75" s="160"/>
      <c r="AB75" s="160"/>
      <c r="AC75" s="160"/>
      <c r="AD75" s="160"/>
    </row>
    <row r="76" spans="1:30" ht="14.15" customHeight="1">
      <c r="A76" s="21"/>
      <c r="B76" s="18"/>
      <c r="C76" s="5"/>
      <c r="D76" s="341"/>
      <c r="E76" s="342"/>
      <c r="F76" s="342"/>
      <c r="G76" s="342"/>
      <c r="H76" s="343"/>
      <c r="I76" s="31">
        <v>0</v>
      </c>
      <c r="J76" s="264"/>
      <c r="L76" s="243" t="s">
        <v>18</v>
      </c>
    </row>
    <row r="77" spans="1:30" ht="14.15" customHeight="1">
      <c r="A77" s="21"/>
      <c r="B77" s="18"/>
      <c r="C77" s="5"/>
      <c r="D77" s="341"/>
      <c r="E77" s="342"/>
      <c r="F77" s="342"/>
      <c r="G77" s="342"/>
      <c r="H77" s="343"/>
      <c r="I77" s="31">
        <v>0</v>
      </c>
      <c r="J77" s="264"/>
      <c r="L77" s="243" t="s">
        <v>18</v>
      </c>
    </row>
    <row r="78" spans="1:30" ht="14.15" customHeight="1">
      <c r="A78" s="21"/>
      <c r="B78" s="18"/>
      <c r="C78" s="5"/>
      <c r="D78" s="341"/>
      <c r="E78" s="342"/>
      <c r="F78" s="342"/>
      <c r="G78" s="342"/>
      <c r="H78" s="343"/>
      <c r="I78" s="31">
        <v>0</v>
      </c>
      <c r="J78" s="264"/>
      <c r="L78" s="243" t="s">
        <v>18</v>
      </c>
    </row>
    <row r="79" spans="1:30" ht="14.15" customHeight="1">
      <c r="A79" s="21"/>
      <c r="B79" s="18"/>
      <c r="C79" s="5"/>
      <c r="D79" s="341"/>
      <c r="E79" s="342"/>
      <c r="F79" s="342"/>
      <c r="G79" s="342"/>
      <c r="H79" s="343"/>
      <c r="I79" s="31">
        <v>0</v>
      </c>
      <c r="J79" s="264"/>
      <c r="L79" s="243" t="s">
        <v>18</v>
      </c>
    </row>
    <row r="80" spans="1:30" ht="14.15" customHeight="1">
      <c r="A80" s="21"/>
      <c r="B80" s="18"/>
      <c r="C80" s="5"/>
      <c r="D80" s="341"/>
      <c r="E80" s="342"/>
      <c r="F80" s="342"/>
      <c r="G80" s="342"/>
      <c r="H80" s="343"/>
      <c r="I80" s="31">
        <v>0</v>
      </c>
      <c r="J80" s="264"/>
      <c r="L80" s="243" t="s">
        <v>18</v>
      </c>
    </row>
    <row r="81" spans="1:12" ht="14.15" customHeight="1">
      <c r="A81" s="21"/>
      <c r="B81" s="18"/>
      <c r="C81" s="5"/>
      <c r="D81" s="341"/>
      <c r="E81" s="342"/>
      <c r="F81" s="342"/>
      <c r="G81" s="342"/>
      <c r="H81" s="343"/>
      <c r="I81" s="31">
        <v>0</v>
      </c>
      <c r="J81" s="264"/>
      <c r="L81" s="243" t="s">
        <v>18</v>
      </c>
    </row>
    <row r="82" spans="1:12" ht="14.15" customHeight="1" outlineLevel="1">
      <c r="A82" s="21"/>
      <c r="B82" s="18"/>
      <c r="C82" s="5"/>
      <c r="D82" s="341"/>
      <c r="E82" s="342"/>
      <c r="F82" s="342"/>
      <c r="G82" s="342"/>
      <c r="H82" s="343"/>
      <c r="I82" s="31">
        <v>0</v>
      </c>
      <c r="J82" s="264"/>
      <c r="L82" s="243" t="s">
        <v>18</v>
      </c>
    </row>
    <row r="83" spans="1:12" ht="14.15" customHeight="1" outlineLevel="1">
      <c r="A83" s="21"/>
      <c r="B83" s="18"/>
      <c r="C83" s="5"/>
      <c r="D83" s="341"/>
      <c r="E83" s="342"/>
      <c r="F83" s="342"/>
      <c r="G83" s="342"/>
      <c r="H83" s="343"/>
      <c r="I83" s="31">
        <v>0</v>
      </c>
      <c r="J83" s="264"/>
      <c r="L83" s="243" t="s">
        <v>18</v>
      </c>
    </row>
    <row r="84" spans="1:12" ht="14.15" customHeight="1" outlineLevel="1">
      <c r="A84" s="21"/>
      <c r="B84" s="18"/>
      <c r="C84" s="5"/>
      <c r="D84" s="341"/>
      <c r="E84" s="342"/>
      <c r="F84" s="342"/>
      <c r="G84" s="342"/>
      <c r="H84" s="343"/>
      <c r="I84" s="31">
        <v>0</v>
      </c>
      <c r="J84" s="264"/>
      <c r="L84" s="243" t="s">
        <v>18</v>
      </c>
    </row>
    <row r="85" spans="1:12" ht="14.15" customHeight="1" outlineLevel="1">
      <c r="A85" s="21"/>
      <c r="B85" s="18"/>
      <c r="C85" s="5"/>
      <c r="D85" s="341"/>
      <c r="E85" s="342"/>
      <c r="F85" s="342"/>
      <c r="G85" s="342"/>
      <c r="H85" s="343"/>
      <c r="I85" s="31">
        <v>0</v>
      </c>
      <c r="J85" s="264"/>
      <c r="L85" s="243" t="s">
        <v>18</v>
      </c>
    </row>
    <row r="86" spans="1:12" ht="14.15" customHeight="1" outlineLevel="1">
      <c r="A86" s="21"/>
      <c r="B86" s="18"/>
      <c r="C86" s="5"/>
      <c r="D86" s="341"/>
      <c r="E86" s="342"/>
      <c r="F86" s="342"/>
      <c r="G86" s="342"/>
      <c r="H86" s="343"/>
      <c r="I86" s="31">
        <v>0</v>
      </c>
      <c r="J86" s="264"/>
      <c r="L86" s="243" t="s">
        <v>18</v>
      </c>
    </row>
    <row r="87" spans="1:12" ht="14.15" customHeight="1" outlineLevel="1">
      <c r="A87" s="21"/>
      <c r="B87" s="18"/>
      <c r="C87" s="5"/>
      <c r="D87" s="341"/>
      <c r="E87" s="342"/>
      <c r="F87" s="342"/>
      <c r="G87" s="342"/>
      <c r="H87" s="343"/>
      <c r="I87" s="31">
        <v>0</v>
      </c>
      <c r="J87" s="264"/>
      <c r="L87" s="243" t="s">
        <v>18</v>
      </c>
    </row>
    <row r="88" spans="1:12" ht="14.15" customHeight="1" outlineLevel="1">
      <c r="A88" s="21"/>
      <c r="B88" s="18"/>
      <c r="C88" s="5"/>
      <c r="D88" s="341"/>
      <c r="E88" s="342"/>
      <c r="F88" s="342"/>
      <c r="G88" s="342"/>
      <c r="H88" s="343"/>
      <c r="I88" s="31">
        <v>0</v>
      </c>
      <c r="J88" s="264"/>
      <c r="L88" s="243" t="s">
        <v>18</v>
      </c>
    </row>
    <row r="89" spans="1:12" ht="14.15" customHeight="1" outlineLevel="1">
      <c r="A89" s="21"/>
      <c r="B89" s="18"/>
      <c r="C89" s="5"/>
      <c r="D89" s="341"/>
      <c r="E89" s="342"/>
      <c r="F89" s="342"/>
      <c r="G89" s="342"/>
      <c r="H89" s="343"/>
      <c r="I89" s="31">
        <v>0</v>
      </c>
      <c r="J89" s="264"/>
      <c r="L89" s="243" t="s">
        <v>18</v>
      </c>
    </row>
    <row r="90" spans="1:12" ht="14.15" customHeight="1" outlineLevel="1">
      <c r="A90" s="21"/>
      <c r="B90" s="18"/>
      <c r="C90" s="5"/>
      <c r="D90" s="341"/>
      <c r="E90" s="342"/>
      <c r="F90" s="342"/>
      <c r="G90" s="342"/>
      <c r="H90" s="343"/>
      <c r="I90" s="31">
        <v>0</v>
      </c>
      <c r="J90" s="264"/>
      <c r="L90" s="243" t="s">
        <v>18</v>
      </c>
    </row>
    <row r="91" spans="1:12" ht="14.15" customHeight="1" outlineLevel="1">
      <c r="A91" s="21"/>
      <c r="B91" s="18"/>
      <c r="C91" s="5"/>
      <c r="D91" s="341"/>
      <c r="E91" s="342"/>
      <c r="F91" s="342"/>
      <c r="G91" s="342"/>
      <c r="H91" s="343"/>
      <c r="I91" s="31">
        <v>0</v>
      </c>
      <c r="J91" s="264"/>
      <c r="L91" s="243" t="s">
        <v>18</v>
      </c>
    </row>
    <row r="92" spans="1:12" ht="14.15" customHeight="1" outlineLevel="1">
      <c r="A92" s="21"/>
      <c r="B92" s="18"/>
      <c r="C92" s="5"/>
      <c r="D92" s="341"/>
      <c r="E92" s="342"/>
      <c r="F92" s="342"/>
      <c r="G92" s="342"/>
      <c r="H92" s="343"/>
      <c r="I92" s="31">
        <v>0</v>
      </c>
      <c r="J92" s="264"/>
      <c r="L92" s="243" t="s">
        <v>18</v>
      </c>
    </row>
    <row r="93" spans="1:12" ht="14.15" customHeight="1" outlineLevel="1">
      <c r="A93" s="21"/>
      <c r="B93" s="18"/>
      <c r="C93" s="5"/>
      <c r="D93" s="341"/>
      <c r="E93" s="342"/>
      <c r="F93" s="342"/>
      <c r="G93" s="342"/>
      <c r="H93" s="343"/>
      <c r="I93" s="31">
        <v>0</v>
      </c>
      <c r="J93" s="264"/>
      <c r="L93" s="243" t="s">
        <v>18</v>
      </c>
    </row>
    <row r="94" spans="1:12" ht="100.25" customHeight="1">
      <c r="A94" s="202">
        <v>4</v>
      </c>
      <c r="B94" s="162" t="s">
        <v>34</v>
      </c>
      <c r="C94" s="84">
        <v>90190000</v>
      </c>
      <c r="D94" s="344" t="str">
        <f>IF('Key data'!C26="Yes",CONCATENATE("Tooltip: ",Example!O31),"")</f>
        <v/>
      </c>
      <c r="E94" s="345"/>
      <c r="F94" s="345"/>
      <c r="G94" s="345"/>
      <c r="H94" s="346"/>
      <c r="I94" s="35">
        <f>SUM(I95:I99)</f>
        <v>0</v>
      </c>
      <c r="J94" s="264"/>
      <c r="L94" s="160" t="s">
        <v>31</v>
      </c>
    </row>
    <row r="95" spans="1:12" ht="14.15" customHeight="1">
      <c r="A95" s="21"/>
      <c r="B95" s="22"/>
      <c r="C95" s="22"/>
      <c r="D95" s="341" t="s">
        <v>35</v>
      </c>
      <c r="E95" s="342"/>
      <c r="F95" s="342"/>
      <c r="G95" s="342"/>
      <c r="H95" s="343"/>
      <c r="I95" s="31">
        <v>0</v>
      </c>
      <c r="J95" s="264"/>
      <c r="L95" s="243" t="s">
        <v>18</v>
      </c>
    </row>
    <row r="96" spans="1:12" ht="14.15" customHeight="1">
      <c r="A96" s="21"/>
      <c r="B96" s="22"/>
      <c r="C96" s="22"/>
      <c r="D96" s="341" t="s">
        <v>35</v>
      </c>
      <c r="E96" s="342"/>
      <c r="F96" s="342"/>
      <c r="G96" s="342"/>
      <c r="H96" s="343"/>
      <c r="I96" s="31">
        <v>0</v>
      </c>
      <c r="J96" s="264"/>
      <c r="L96" s="243" t="s">
        <v>18</v>
      </c>
    </row>
    <row r="97" spans="1:30" ht="14.15" customHeight="1">
      <c r="A97" s="21"/>
      <c r="B97" s="22"/>
      <c r="C97" s="22"/>
      <c r="D97" s="341" t="s">
        <v>35</v>
      </c>
      <c r="E97" s="342"/>
      <c r="F97" s="342"/>
      <c r="G97" s="342"/>
      <c r="H97" s="343"/>
      <c r="I97" s="31">
        <v>0</v>
      </c>
      <c r="J97" s="264"/>
      <c r="L97" s="243" t="s">
        <v>18</v>
      </c>
    </row>
    <row r="98" spans="1:30" ht="14.15" customHeight="1">
      <c r="A98" s="21"/>
      <c r="B98" s="22"/>
      <c r="C98" s="22"/>
      <c r="D98" s="341" t="s">
        <v>35</v>
      </c>
      <c r="E98" s="342"/>
      <c r="F98" s="342"/>
      <c r="G98" s="342"/>
      <c r="H98" s="343"/>
      <c r="I98" s="31">
        <v>0</v>
      </c>
      <c r="J98" s="264"/>
      <c r="L98" s="243" t="s">
        <v>18</v>
      </c>
    </row>
    <row r="99" spans="1:30" ht="14.15" customHeight="1">
      <c r="A99" s="21"/>
      <c r="B99" s="22"/>
      <c r="C99" s="22"/>
      <c r="D99" s="341" t="s">
        <v>35</v>
      </c>
      <c r="E99" s="342"/>
      <c r="F99" s="342"/>
      <c r="G99" s="342"/>
      <c r="H99" s="343"/>
      <c r="I99" s="31">
        <v>0</v>
      </c>
      <c r="J99" s="264"/>
      <c r="L99" s="243" t="s">
        <v>18</v>
      </c>
    </row>
    <row r="100" spans="1:30" s="161" customFormat="1" ht="62.25" customHeight="1" collapsed="1">
      <c r="A100" s="202">
        <v>5</v>
      </c>
      <c r="B100" s="84" t="s">
        <v>36</v>
      </c>
      <c r="C100" s="84">
        <v>90040000</v>
      </c>
      <c r="D100" s="336" t="str">
        <f>IF('Key data'!C26="yes",CONCATENATE("Tooltip:",Example!O38),"")</f>
        <v/>
      </c>
      <c r="E100" s="336"/>
      <c r="F100" s="336"/>
      <c r="G100" s="336"/>
      <c r="H100" s="336"/>
      <c r="I100" s="36">
        <f>SUM(I101:I116)</f>
        <v>0</v>
      </c>
      <c r="J100" s="264"/>
      <c r="K100" s="240"/>
      <c r="L100" s="160" t="s">
        <v>31</v>
      </c>
      <c r="M100" s="160"/>
      <c r="N100" s="160"/>
      <c r="O100" s="160"/>
      <c r="P100" s="160"/>
      <c r="Q100" s="160"/>
      <c r="R100" s="160"/>
      <c r="S100" s="160"/>
      <c r="T100" s="160"/>
      <c r="U100" s="160"/>
      <c r="V100" s="160"/>
      <c r="W100" s="160"/>
      <c r="X100" s="160"/>
      <c r="Y100" s="160"/>
      <c r="Z100" s="160"/>
      <c r="AA100" s="160"/>
      <c r="AB100" s="160"/>
      <c r="AC100" s="160"/>
      <c r="AD100" s="160"/>
    </row>
    <row r="101" spans="1:30" ht="14.15" customHeight="1">
      <c r="A101" s="215"/>
      <c r="B101" s="216" t="str" cm="1">
        <f t="array" ref="B101">_xlfn.IFS('Key data'!C19="yes","Medicine (see the attachment to the budget)",TRUE,"")</f>
        <v/>
      </c>
      <c r="C101" s="217" t="str" cm="1">
        <f t="array" ref="C101">_xlfn.IFS('Financing budget'!B101="Medicine (see the attachment to the budget)","90080000",TRUE,"")</f>
        <v/>
      </c>
      <c r="D101" s="364" t="str" cm="1">
        <f t="array" ref="D101">_xlfn.IFS('Financing budget'!B101="Medicine (see the attachment to the budget)","Unit",TRUE,"")</f>
        <v/>
      </c>
      <c r="E101" s="365"/>
      <c r="F101" s="365"/>
      <c r="G101" s="365"/>
      <c r="H101" s="366"/>
      <c r="I101" s="219" t="str" cm="1">
        <f t="array" ref="I101">_xlfn.IFS('Financing budget'!B101="Medicine (see the attachment to the budget)",'Key data'!E19,TRUE,"")</f>
        <v/>
      </c>
      <c r="J101" s="264"/>
      <c r="L101" s="243" t="s">
        <v>18</v>
      </c>
    </row>
    <row r="102" spans="1:30" ht="14.15" customHeight="1">
      <c r="A102" s="215"/>
      <c r="B102" s="216" t="str" cm="1">
        <f t="array" ref="B102">_xlfn.IFS('Key data'!C20="yes","Pesticides and/or Mineral fertilizers (see the attachment to the budget)",TRUE,"")</f>
        <v/>
      </c>
      <c r="C102" s="217" t="str" cm="1">
        <f t="array" ref="C102">_xlfn.IFS('Financing budget'!B102="Pesticides and/or Mineral fertilizers (see the attachment to the budget)","90090000",TRUE,"")</f>
        <v/>
      </c>
      <c r="D102" s="364" t="str" cm="1">
        <f t="array" ref="D102">_xlfn.IFS('Financing budget'!B102="Pesticides and/or Mineral fertilizers (see the attachment to the budget)","Unit",TRUE,"")</f>
        <v/>
      </c>
      <c r="E102" s="365"/>
      <c r="F102" s="365"/>
      <c r="G102" s="365"/>
      <c r="H102" s="366"/>
      <c r="I102" s="219" t="str" cm="1">
        <f t="array" ref="I102">_xlfn.IFS('Financing budget'!B102="Pesticides and/or Mineral fertilizers (see the attachment to the budget)",'Key data'!E20,TRUE,"")</f>
        <v/>
      </c>
      <c r="J102" s="264"/>
      <c r="L102" s="243" t="s">
        <v>18</v>
      </c>
    </row>
    <row r="103" spans="1:30" ht="14.15" customHeight="1">
      <c r="A103" s="22"/>
      <c r="B103" s="18"/>
      <c r="C103" s="18"/>
      <c r="D103" s="338"/>
      <c r="E103" s="339"/>
      <c r="F103" s="339"/>
      <c r="G103" s="339"/>
      <c r="H103" s="340"/>
      <c r="I103" s="31">
        <v>0</v>
      </c>
      <c r="J103" s="264"/>
      <c r="L103" s="243" t="s">
        <v>18</v>
      </c>
    </row>
    <row r="104" spans="1:30" ht="14.15" customHeight="1">
      <c r="A104" s="22"/>
      <c r="B104" s="18"/>
      <c r="C104" s="18"/>
      <c r="D104" s="338"/>
      <c r="E104" s="339"/>
      <c r="F104" s="339"/>
      <c r="G104" s="339"/>
      <c r="H104" s="340"/>
      <c r="I104" s="31">
        <v>0</v>
      </c>
      <c r="J104" s="264"/>
      <c r="L104" s="243" t="s">
        <v>18</v>
      </c>
    </row>
    <row r="105" spans="1:30" ht="14.15" customHeight="1" outlineLevel="1">
      <c r="A105" s="22"/>
      <c r="B105" s="18"/>
      <c r="C105" s="18"/>
      <c r="D105" s="338"/>
      <c r="E105" s="339"/>
      <c r="F105" s="339"/>
      <c r="G105" s="339"/>
      <c r="H105" s="340"/>
      <c r="I105" s="31">
        <v>0</v>
      </c>
      <c r="J105" s="264"/>
      <c r="L105" s="243" t="s">
        <v>18</v>
      </c>
    </row>
    <row r="106" spans="1:30" ht="14.15" customHeight="1" outlineLevel="1">
      <c r="A106" s="22"/>
      <c r="B106" s="18"/>
      <c r="C106" s="18"/>
      <c r="D106" s="338"/>
      <c r="E106" s="339"/>
      <c r="F106" s="339"/>
      <c r="G106" s="339"/>
      <c r="H106" s="340"/>
      <c r="I106" s="31">
        <v>0</v>
      </c>
      <c r="J106" s="264"/>
      <c r="L106" s="243" t="s">
        <v>18</v>
      </c>
    </row>
    <row r="107" spans="1:30" ht="14.15" customHeight="1" outlineLevel="1">
      <c r="A107" s="22"/>
      <c r="B107" s="18"/>
      <c r="C107" s="18"/>
      <c r="D107" s="338"/>
      <c r="E107" s="339"/>
      <c r="F107" s="339"/>
      <c r="G107" s="339"/>
      <c r="H107" s="340"/>
      <c r="I107" s="31">
        <v>0</v>
      </c>
      <c r="J107" s="264"/>
      <c r="L107" s="243" t="s">
        <v>18</v>
      </c>
    </row>
    <row r="108" spans="1:30" ht="14.15" customHeight="1" outlineLevel="1">
      <c r="A108" s="22"/>
      <c r="B108" s="18"/>
      <c r="C108" s="18"/>
      <c r="D108" s="338"/>
      <c r="E108" s="339"/>
      <c r="F108" s="339"/>
      <c r="G108" s="339"/>
      <c r="H108" s="340"/>
      <c r="I108" s="31">
        <v>0</v>
      </c>
      <c r="J108" s="264"/>
      <c r="L108" s="243" t="s">
        <v>18</v>
      </c>
    </row>
    <row r="109" spans="1:30" ht="14.15" customHeight="1" outlineLevel="1">
      <c r="A109" s="22"/>
      <c r="B109" s="18"/>
      <c r="C109" s="18"/>
      <c r="D109" s="338"/>
      <c r="E109" s="339"/>
      <c r="F109" s="339"/>
      <c r="G109" s="339"/>
      <c r="H109" s="340"/>
      <c r="I109" s="31">
        <v>0</v>
      </c>
      <c r="J109" s="264"/>
      <c r="L109" s="243" t="s">
        <v>18</v>
      </c>
    </row>
    <row r="110" spans="1:30" ht="14.15" customHeight="1" outlineLevel="1">
      <c r="A110" s="22"/>
      <c r="B110" s="18"/>
      <c r="C110" s="18"/>
      <c r="D110" s="338"/>
      <c r="E110" s="339"/>
      <c r="F110" s="339"/>
      <c r="G110" s="339"/>
      <c r="H110" s="340"/>
      <c r="I110" s="31">
        <v>0</v>
      </c>
      <c r="J110" s="264"/>
      <c r="L110" s="243" t="s">
        <v>18</v>
      </c>
    </row>
    <row r="111" spans="1:30" ht="14.15" customHeight="1" outlineLevel="1">
      <c r="A111" s="22"/>
      <c r="B111" s="18"/>
      <c r="C111" s="18"/>
      <c r="D111" s="338"/>
      <c r="E111" s="339"/>
      <c r="F111" s="339"/>
      <c r="G111" s="339"/>
      <c r="H111" s="340"/>
      <c r="I111" s="31">
        <v>0</v>
      </c>
      <c r="J111" s="264"/>
      <c r="L111" s="243" t="s">
        <v>18</v>
      </c>
    </row>
    <row r="112" spans="1:30" ht="14.15" customHeight="1" outlineLevel="1">
      <c r="A112" s="22"/>
      <c r="B112" s="18"/>
      <c r="C112" s="18"/>
      <c r="D112" s="338"/>
      <c r="E112" s="339"/>
      <c r="F112" s="339"/>
      <c r="G112" s="339"/>
      <c r="H112" s="340"/>
      <c r="I112" s="31">
        <v>0</v>
      </c>
      <c r="J112" s="264"/>
      <c r="L112" s="243" t="s">
        <v>18</v>
      </c>
    </row>
    <row r="113" spans="1:30" ht="14.15" customHeight="1" outlineLevel="1">
      <c r="A113" s="22"/>
      <c r="B113" s="18"/>
      <c r="C113" s="18"/>
      <c r="D113" s="338"/>
      <c r="E113" s="339"/>
      <c r="F113" s="339"/>
      <c r="G113" s="339"/>
      <c r="H113" s="340"/>
      <c r="I113" s="31">
        <v>0</v>
      </c>
      <c r="J113" s="264"/>
      <c r="L113" s="243" t="s">
        <v>18</v>
      </c>
    </row>
    <row r="114" spans="1:30" ht="14.15" customHeight="1" outlineLevel="1">
      <c r="A114" s="22"/>
      <c r="B114" s="18"/>
      <c r="C114" s="18"/>
      <c r="D114" s="338"/>
      <c r="E114" s="339"/>
      <c r="F114" s="339"/>
      <c r="G114" s="339"/>
      <c r="H114" s="340"/>
      <c r="I114" s="31">
        <v>0</v>
      </c>
      <c r="J114" s="264"/>
      <c r="L114" s="243" t="s">
        <v>18</v>
      </c>
    </row>
    <row r="115" spans="1:30" ht="14.15" customHeight="1" outlineLevel="1">
      <c r="A115" s="22"/>
      <c r="B115" s="18"/>
      <c r="C115" s="18"/>
      <c r="D115" s="338"/>
      <c r="E115" s="339"/>
      <c r="F115" s="339"/>
      <c r="G115" s="339"/>
      <c r="H115" s="340"/>
      <c r="I115" s="31">
        <v>0</v>
      </c>
      <c r="J115" s="264"/>
      <c r="L115" s="243" t="s">
        <v>18</v>
      </c>
    </row>
    <row r="116" spans="1:30" ht="14.15" customHeight="1" outlineLevel="1">
      <c r="A116" s="22"/>
      <c r="B116" s="18"/>
      <c r="C116" s="18"/>
      <c r="D116" s="338"/>
      <c r="E116" s="339"/>
      <c r="F116" s="339"/>
      <c r="G116" s="339"/>
      <c r="H116" s="340"/>
      <c r="I116" s="31">
        <v>0</v>
      </c>
      <c r="J116" s="264"/>
      <c r="L116" s="243" t="s">
        <v>18</v>
      </c>
    </row>
    <row r="117" spans="1:30" s="161" customFormat="1" ht="84.75" customHeight="1" collapsed="1">
      <c r="A117" s="202">
        <v>6</v>
      </c>
      <c r="B117" s="84" t="s">
        <v>151</v>
      </c>
      <c r="C117" s="84">
        <v>90050000</v>
      </c>
      <c r="D117" s="336" t="str">
        <f>IF('Key data'!C26="yes",CONCATENATE("Tooltip:",Example!O49),"")</f>
        <v/>
      </c>
      <c r="E117" s="336"/>
      <c r="F117" s="336"/>
      <c r="G117" s="336"/>
      <c r="H117" s="336"/>
      <c r="I117" s="36">
        <f>SUM(I118:I133)</f>
        <v>0</v>
      </c>
      <c r="J117" s="264"/>
      <c r="K117" s="158"/>
      <c r="L117" s="2" t="s">
        <v>178</v>
      </c>
      <c r="M117" s="160"/>
      <c r="N117" s="160"/>
      <c r="O117" s="160"/>
      <c r="P117" s="160"/>
      <c r="Q117" s="160"/>
      <c r="R117" s="160"/>
      <c r="S117" s="160"/>
      <c r="T117" s="160"/>
      <c r="U117" s="160"/>
      <c r="V117" s="160"/>
      <c r="W117" s="160"/>
      <c r="X117" s="160"/>
      <c r="Y117" s="160"/>
      <c r="Z117" s="160"/>
      <c r="AA117" s="160"/>
      <c r="AB117" s="160"/>
      <c r="AC117" s="160"/>
      <c r="AD117" s="160"/>
    </row>
    <row r="118" spans="1:30" ht="14.15" customHeight="1">
      <c r="A118" s="213"/>
      <c r="B118" s="216" t="str" cm="1">
        <f t="array" ref="B118">_xlfn.IFS('Key data'!C21="yes","Construction measures (according to the project proposal)",TRUE,"")</f>
        <v/>
      </c>
      <c r="C118" s="217" t="str" cm="1">
        <f t="array" ref="C118">_xlfn.IFS('Financing budget'!B118="Construction measures (according to the project proposal)","90070000",TRUE,"")</f>
        <v/>
      </c>
      <c r="D118" s="364" t="str" cm="1">
        <f t="array" ref="D118">_xlfn.IFS('Financing budget'!B118="Construction measures (according to the project proposal)","Unit",TRUE,"")</f>
        <v/>
      </c>
      <c r="E118" s="365"/>
      <c r="F118" s="365"/>
      <c r="G118" s="365"/>
      <c r="H118" s="366"/>
      <c r="I118" s="219" t="str" cm="1">
        <f t="array" ref="I118">_xlfn.IFS('Financing budget'!B118="Construction measures (according to the project proposal)",'Key data'!E21,TRUE,"")</f>
        <v/>
      </c>
      <c r="J118" s="264"/>
      <c r="L118" s="243" t="s">
        <v>18</v>
      </c>
    </row>
    <row r="119" spans="1:30" ht="14.15" customHeight="1">
      <c r="A119" s="21"/>
      <c r="B119" s="18"/>
      <c r="C119" s="18"/>
      <c r="D119" s="338"/>
      <c r="E119" s="339"/>
      <c r="F119" s="339"/>
      <c r="G119" s="339"/>
      <c r="H119" s="340"/>
      <c r="I119" s="31">
        <v>0</v>
      </c>
      <c r="J119" s="264"/>
      <c r="L119" s="243" t="s">
        <v>18</v>
      </c>
    </row>
    <row r="120" spans="1:30" ht="14.15" customHeight="1">
      <c r="A120" s="21"/>
      <c r="B120" s="18"/>
      <c r="C120" s="18"/>
      <c r="D120" s="338"/>
      <c r="E120" s="339"/>
      <c r="F120" s="339"/>
      <c r="G120" s="339"/>
      <c r="H120" s="340"/>
      <c r="I120" s="31">
        <v>0</v>
      </c>
      <c r="J120" s="264"/>
      <c r="L120" s="243" t="s">
        <v>18</v>
      </c>
    </row>
    <row r="121" spans="1:30" ht="14.15" customHeight="1">
      <c r="A121" s="21"/>
      <c r="B121" s="18"/>
      <c r="C121" s="18"/>
      <c r="D121" s="338"/>
      <c r="E121" s="339"/>
      <c r="F121" s="339"/>
      <c r="G121" s="339"/>
      <c r="H121" s="340"/>
      <c r="I121" s="31">
        <v>0</v>
      </c>
      <c r="J121" s="264"/>
      <c r="L121" s="243" t="s">
        <v>18</v>
      </c>
    </row>
    <row r="122" spans="1:30" s="121" customFormat="1" ht="14.15" customHeight="1">
      <c r="A122" s="21"/>
      <c r="B122" s="18"/>
      <c r="C122" s="18"/>
      <c r="D122" s="338"/>
      <c r="E122" s="339"/>
      <c r="F122" s="339"/>
      <c r="G122" s="339"/>
      <c r="H122" s="340"/>
      <c r="I122" s="31">
        <v>0</v>
      </c>
      <c r="J122" s="264"/>
      <c r="L122" s="243" t="s">
        <v>18</v>
      </c>
      <c r="M122" s="120"/>
      <c r="N122" s="120"/>
      <c r="O122" s="120"/>
      <c r="P122" s="120"/>
      <c r="Q122" s="120"/>
      <c r="R122" s="120"/>
      <c r="S122" s="120"/>
      <c r="T122" s="120"/>
      <c r="U122" s="120"/>
      <c r="V122" s="120"/>
      <c r="W122" s="120"/>
      <c r="X122" s="120"/>
      <c r="Y122" s="120"/>
      <c r="Z122" s="120"/>
      <c r="AA122" s="120"/>
      <c r="AB122" s="120"/>
      <c r="AC122" s="120"/>
      <c r="AD122" s="120"/>
    </row>
    <row r="123" spans="1:30" s="121" customFormat="1" ht="14.15" customHeight="1" outlineLevel="1">
      <c r="A123" s="21"/>
      <c r="B123" s="18"/>
      <c r="C123" s="18"/>
      <c r="D123" s="338"/>
      <c r="E123" s="339"/>
      <c r="F123" s="339"/>
      <c r="G123" s="339"/>
      <c r="H123" s="340"/>
      <c r="I123" s="31">
        <v>0</v>
      </c>
      <c r="J123" s="264"/>
      <c r="K123" s="43"/>
      <c r="L123" s="243" t="s">
        <v>18</v>
      </c>
      <c r="M123" s="120"/>
      <c r="N123" s="120"/>
      <c r="O123" s="120"/>
      <c r="P123" s="120"/>
      <c r="Q123" s="120"/>
      <c r="R123" s="120"/>
      <c r="S123" s="120"/>
      <c r="T123" s="120"/>
      <c r="U123" s="120"/>
      <c r="V123" s="120"/>
      <c r="W123" s="120"/>
      <c r="X123" s="120"/>
      <c r="Y123" s="120"/>
      <c r="Z123" s="120"/>
      <c r="AA123" s="120"/>
      <c r="AB123" s="120"/>
      <c r="AC123" s="120"/>
      <c r="AD123" s="120"/>
    </row>
    <row r="124" spans="1:30" s="121" customFormat="1" ht="14.15" customHeight="1" outlineLevel="1">
      <c r="A124" s="21"/>
      <c r="B124" s="18"/>
      <c r="C124" s="18"/>
      <c r="D124" s="338"/>
      <c r="E124" s="339"/>
      <c r="F124" s="339"/>
      <c r="G124" s="339"/>
      <c r="H124" s="340"/>
      <c r="I124" s="31">
        <v>0</v>
      </c>
      <c r="J124" s="264"/>
      <c r="K124" s="43"/>
      <c r="L124" s="243" t="s">
        <v>18</v>
      </c>
      <c r="M124" s="120"/>
      <c r="N124" s="120"/>
      <c r="O124" s="120"/>
      <c r="P124" s="120"/>
      <c r="Q124" s="120"/>
      <c r="R124" s="120"/>
      <c r="S124" s="120"/>
      <c r="T124" s="120"/>
      <c r="U124" s="120"/>
      <c r="V124" s="120"/>
      <c r="W124" s="120"/>
      <c r="X124" s="120"/>
      <c r="Y124" s="120"/>
      <c r="Z124" s="120"/>
      <c r="AA124" s="120"/>
      <c r="AB124" s="120"/>
      <c r="AC124" s="120"/>
      <c r="AD124" s="120"/>
    </row>
    <row r="125" spans="1:30" s="121" customFormat="1" ht="14.15" customHeight="1" outlineLevel="1">
      <c r="A125" s="21"/>
      <c r="B125" s="18"/>
      <c r="C125" s="18"/>
      <c r="D125" s="338"/>
      <c r="E125" s="339"/>
      <c r="F125" s="339"/>
      <c r="G125" s="339"/>
      <c r="H125" s="340"/>
      <c r="I125" s="31">
        <v>0</v>
      </c>
      <c r="J125" s="264"/>
      <c r="K125" s="43"/>
      <c r="L125" s="243" t="s">
        <v>18</v>
      </c>
      <c r="M125" s="120"/>
      <c r="N125" s="120"/>
      <c r="O125" s="120"/>
      <c r="P125" s="120"/>
      <c r="Q125" s="120"/>
      <c r="R125" s="120"/>
      <c r="S125" s="120"/>
      <c r="T125" s="120"/>
      <c r="U125" s="120"/>
      <c r="V125" s="120"/>
      <c r="W125" s="120"/>
      <c r="X125" s="120"/>
      <c r="Y125" s="120"/>
      <c r="Z125" s="120"/>
      <c r="AA125" s="120"/>
      <c r="AB125" s="120"/>
      <c r="AC125" s="120"/>
      <c r="AD125" s="120"/>
    </row>
    <row r="126" spans="1:30" s="121" customFormat="1" ht="14.15" customHeight="1" outlineLevel="1">
      <c r="A126" s="21"/>
      <c r="B126" s="18"/>
      <c r="C126" s="18"/>
      <c r="D126" s="338"/>
      <c r="E126" s="339"/>
      <c r="F126" s="339"/>
      <c r="G126" s="339"/>
      <c r="H126" s="340"/>
      <c r="I126" s="31">
        <v>0</v>
      </c>
      <c r="J126" s="264"/>
      <c r="K126" s="43"/>
      <c r="L126" s="243" t="s">
        <v>18</v>
      </c>
      <c r="M126" s="120"/>
      <c r="N126" s="120"/>
      <c r="O126" s="120"/>
      <c r="P126" s="120"/>
      <c r="Q126" s="120"/>
      <c r="R126" s="120"/>
      <c r="S126" s="120"/>
      <c r="T126" s="120"/>
      <c r="U126" s="120"/>
      <c r="V126" s="120"/>
      <c r="W126" s="120"/>
      <c r="X126" s="120"/>
      <c r="Y126" s="120"/>
      <c r="Z126" s="120"/>
      <c r="AA126" s="120"/>
      <c r="AB126" s="120"/>
      <c r="AC126" s="120"/>
      <c r="AD126" s="120"/>
    </row>
    <row r="127" spans="1:30" ht="14.15" customHeight="1" outlineLevel="1">
      <c r="A127" s="21"/>
      <c r="B127" s="18"/>
      <c r="C127" s="18"/>
      <c r="D127" s="338"/>
      <c r="E127" s="339"/>
      <c r="F127" s="339"/>
      <c r="G127" s="339"/>
      <c r="H127" s="340"/>
      <c r="I127" s="31">
        <v>0</v>
      </c>
      <c r="J127" s="264"/>
      <c r="L127" s="243" t="s">
        <v>18</v>
      </c>
    </row>
    <row r="128" spans="1:30" s="121" customFormat="1" ht="14.15" customHeight="1" outlineLevel="1">
      <c r="A128" s="21"/>
      <c r="B128" s="18"/>
      <c r="C128" s="18"/>
      <c r="D128" s="338"/>
      <c r="E128" s="339"/>
      <c r="F128" s="339"/>
      <c r="G128" s="339"/>
      <c r="H128" s="340"/>
      <c r="I128" s="31">
        <v>0</v>
      </c>
      <c r="J128" s="264"/>
      <c r="K128" s="43"/>
      <c r="L128" s="243" t="s">
        <v>18</v>
      </c>
      <c r="M128" s="120"/>
      <c r="N128" s="120"/>
      <c r="O128" s="120"/>
      <c r="P128" s="120"/>
      <c r="Q128" s="120"/>
      <c r="R128" s="120"/>
      <c r="S128" s="120"/>
      <c r="T128" s="120"/>
      <c r="U128" s="120"/>
      <c r="V128" s="120"/>
      <c r="W128" s="120"/>
      <c r="X128" s="120"/>
      <c r="Y128" s="120"/>
      <c r="Z128" s="120"/>
      <c r="AA128" s="120"/>
      <c r="AB128" s="120"/>
      <c r="AC128" s="120"/>
      <c r="AD128" s="120"/>
    </row>
    <row r="129" spans="1:30" s="121" customFormat="1" ht="14.15" customHeight="1" outlineLevel="1">
      <c r="A129" s="21"/>
      <c r="B129" s="18"/>
      <c r="C129" s="18"/>
      <c r="D129" s="338"/>
      <c r="E129" s="339"/>
      <c r="F129" s="339"/>
      <c r="G129" s="339"/>
      <c r="H129" s="340"/>
      <c r="I129" s="31">
        <v>0</v>
      </c>
      <c r="J129" s="264"/>
      <c r="K129" s="43"/>
      <c r="L129" s="243" t="s">
        <v>18</v>
      </c>
      <c r="M129" s="120"/>
      <c r="N129" s="120"/>
      <c r="O129" s="120"/>
      <c r="P129" s="120"/>
      <c r="Q129" s="120"/>
      <c r="R129" s="120"/>
      <c r="S129" s="120"/>
      <c r="T129" s="120"/>
      <c r="U129" s="120"/>
      <c r="V129" s="120"/>
      <c r="W129" s="120"/>
      <c r="X129" s="120"/>
      <c r="Y129" s="120"/>
      <c r="Z129" s="120"/>
      <c r="AA129" s="120"/>
      <c r="AB129" s="120"/>
      <c r="AC129" s="120"/>
      <c r="AD129" s="120"/>
    </row>
    <row r="130" spans="1:30" s="121" customFormat="1" ht="14.15" customHeight="1" outlineLevel="1">
      <c r="A130" s="21"/>
      <c r="B130" s="18"/>
      <c r="C130" s="18"/>
      <c r="D130" s="338"/>
      <c r="E130" s="339"/>
      <c r="F130" s="339"/>
      <c r="G130" s="339"/>
      <c r="H130" s="340"/>
      <c r="I130" s="31">
        <v>0</v>
      </c>
      <c r="J130" s="264"/>
      <c r="K130" s="43"/>
      <c r="L130" s="243" t="s">
        <v>18</v>
      </c>
      <c r="M130" s="120"/>
      <c r="N130" s="120"/>
      <c r="O130" s="120"/>
      <c r="P130" s="120"/>
      <c r="Q130" s="120"/>
      <c r="R130" s="120"/>
      <c r="S130" s="120"/>
      <c r="T130" s="120"/>
      <c r="U130" s="120"/>
      <c r="V130" s="120"/>
      <c r="W130" s="120"/>
      <c r="X130" s="120"/>
      <c r="Y130" s="120"/>
      <c r="Z130" s="120"/>
      <c r="AA130" s="120"/>
      <c r="AB130" s="120"/>
      <c r="AC130" s="120"/>
      <c r="AD130" s="120"/>
    </row>
    <row r="131" spans="1:30" s="121" customFormat="1" ht="14.15" customHeight="1" outlineLevel="1">
      <c r="A131" s="21"/>
      <c r="B131" s="18"/>
      <c r="C131" s="18"/>
      <c r="D131" s="338"/>
      <c r="E131" s="339"/>
      <c r="F131" s="339"/>
      <c r="G131" s="339"/>
      <c r="H131" s="340"/>
      <c r="I131" s="31">
        <v>0</v>
      </c>
      <c r="J131" s="264"/>
      <c r="K131" s="43"/>
      <c r="L131" s="243" t="s">
        <v>18</v>
      </c>
      <c r="M131" s="120"/>
      <c r="N131" s="120"/>
      <c r="O131" s="120"/>
      <c r="P131" s="120"/>
      <c r="Q131" s="120"/>
      <c r="R131" s="120"/>
      <c r="S131" s="120"/>
      <c r="T131" s="120"/>
      <c r="U131" s="120"/>
      <c r="V131" s="120"/>
      <c r="W131" s="120"/>
      <c r="X131" s="120"/>
      <c r="Y131" s="120"/>
      <c r="Z131" s="120"/>
      <c r="AA131" s="120"/>
      <c r="AB131" s="120"/>
      <c r="AC131" s="120"/>
      <c r="AD131" s="120"/>
    </row>
    <row r="132" spans="1:30" s="121" customFormat="1" ht="14.15" customHeight="1" outlineLevel="1">
      <c r="A132" s="21"/>
      <c r="B132" s="18"/>
      <c r="C132" s="18"/>
      <c r="D132" s="338"/>
      <c r="E132" s="339"/>
      <c r="F132" s="339"/>
      <c r="G132" s="339"/>
      <c r="H132" s="340"/>
      <c r="I132" s="31">
        <v>0</v>
      </c>
      <c r="J132" s="264"/>
      <c r="K132" s="43"/>
      <c r="L132" s="243" t="s">
        <v>18</v>
      </c>
      <c r="M132" s="120"/>
      <c r="N132" s="120"/>
      <c r="O132" s="120"/>
      <c r="P132" s="120"/>
      <c r="Q132" s="120"/>
      <c r="R132" s="120"/>
      <c r="S132" s="120"/>
      <c r="T132" s="120"/>
      <c r="U132" s="120"/>
      <c r="V132" s="120"/>
      <c r="W132" s="120"/>
      <c r="X132" s="120"/>
      <c r="Y132" s="120"/>
      <c r="Z132" s="120"/>
      <c r="AA132" s="120"/>
      <c r="AB132" s="120"/>
      <c r="AC132" s="120"/>
      <c r="AD132" s="120"/>
    </row>
    <row r="133" spans="1:30" s="121" customFormat="1" ht="14.15" customHeight="1" outlineLevel="1">
      <c r="A133" s="21"/>
      <c r="B133" s="18"/>
      <c r="C133" s="18"/>
      <c r="D133" s="338"/>
      <c r="E133" s="339"/>
      <c r="F133" s="339"/>
      <c r="G133" s="339"/>
      <c r="H133" s="340"/>
      <c r="I133" s="31">
        <v>0</v>
      </c>
      <c r="J133" s="264"/>
      <c r="L133" s="243" t="s">
        <v>18</v>
      </c>
      <c r="M133" s="120"/>
      <c r="N133" s="120"/>
      <c r="O133" s="120"/>
      <c r="P133" s="120"/>
      <c r="Q133" s="120"/>
      <c r="R133" s="120"/>
      <c r="S133" s="120"/>
      <c r="T133" s="120"/>
      <c r="U133" s="120"/>
      <c r="V133" s="120"/>
      <c r="W133" s="120"/>
      <c r="X133" s="120"/>
      <c r="Y133" s="120"/>
      <c r="Z133" s="120"/>
      <c r="AA133" s="120"/>
      <c r="AB133" s="120"/>
      <c r="AC133" s="120"/>
      <c r="AD133" s="120"/>
    </row>
    <row r="134" spans="1:30" s="161" customFormat="1" ht="91.5" customHeight="1" collapsed="1">
      <c r="A134" s="193">
        <v>7</v>
      </c>
      <c r="B134" s="64" t="s">
        <v>138</v>
      </c>
      <c r="C134" s="64">
        <v>90060000</v>
      </c>
      <c r="D134" s="336" t="str">
        <f>IF('Key data'!C26="yes",CONCATENATE("Tooltip:",Example!O60),"")</f>
        <v/>
      </c>
      <c r="E134" s="336"/>
      <c r="F134" s="336"/>
      <c r="G134" s="336"/>
      <c r="H134" s="336"/>
      <c r="I134" s="36">
        <f>SUM(I135:I144)</f>
        <v>0</v>
      </c>
      <c r="J134" s="264"/>
      <c r="K134" s="158"/>
      <c r="L134" s="2" t="s">
        <v>31</v>
      </c>
      <c r="M134" s="160"/>
      <c r="N134" s="160"/>
      <c r="O134" s="160"/>
      <c r="P134" s="160"/>
      <c r="Q134" s="160"/>
      <c r="R134" s="160"/>
      <c r="S134" s="160"/>
      <c r="T134" s="160"/>
      <c r="U134" s="160"/>
      <c r="V134" s="160"/>
      <c r="W134" s="160"/>
      <c r="X134" s="160"/>
      <c r="Y134" s="160"/>
      <c r="Z134" s="160"/>
      <c r="AA134" s="160"/>
      <c r="AB134" s="160"/>
      <c r="AC134" s="160"/>
      <c r="AD134" s="160"/>
    </row>
    <row r="135" spans="1:30" ht="14.15" customHeight="1">
      <c r="A135" s="21"/>
      <c r="B135" s="18" t="s">
        <v>37</v>
      </c>
      <c r="C135" s="18"/>
      <c r="D135" s="5"/>
      <c r="E135" s="341"/>
      <c r="F135" s="342"/>
      <c r="G135" s="343"/>
      <c r="H135" s="31"/>
      <c r="I135" s="27">
        <f>ROUND(D135*H135,2)</f>
        <v>0</v>
      </c>
      <c r="J135" s="264"/>
      <c r="L135" s="243" t="s">
        <v>18</v>
      </c>
    </row>
    <row r="136" spans="1:30" ht="14.15" customHeight="1">
      <c r="A136" s="21"/>
      <c r="B136" s="18" t="s">
        <v>37</v>
      </c>
      <c r="C136" s="18"/>
      <c r="D136" s="5"/>
      <c r="E136" s="341"/>
      <c r="F136" s="342"/>
      <c r="G136" s="343"/>
      <c r="H136" s="31"/>
      <c r="I136" s="27">
        <f t="shared" ref="I136:I144" si="3">ROUND(D136*H136,2)</f>
        <v>0</v>
      </c>
      <c r="J136" s="264"/>
      <c r="L136" s="243" t="s">
        <v>18</v>
      </c>
    </row>
    <row r="137" spans="1:30" ht="14.15" customHeight="1">
      <c r="A137" s="21"/>
      <c r="B137" s="18" t="s">
        <v>37</v>
      </c>
      <c r="C137" s="18"/>
      <c r="D137" s="5"/>
      <c r="E137" s="341"/>
      <c r="F137" s="342"/>
      <c r="G137" s="343"/>
      <c r="H137" s="31"/>
      <c r="I137" s="27">
        <f t="shared" si="3"/>
        <v>0</v>
      </c>
      <c r="J137" s="264"/>
      <c r="L137" s="243" t="s">
        <v>18</v>
      </c>
    </row>
    <row r="138" spans="1:30" ht="14.15" customHeight="1">
      <c r="A138" s="21"/>
      <c r="B138" s="18" t="s">
        <v>37</v>
      </c>
      <c r="C138" s="18"/>
      <c r="D138" s="5"/>
      <c r="E138" s="341"/>
      <c r="F138" s="342"/>
      <c r="G138" s="343"/>
      <c r="H138" s="31"/>
      <c r="I138" s="27">
        <f t="shared" si="3"/>
        <v>0</v>
      </c>
      <c r="J138" s="264"/>
      <c r="L138" s="243" t="s">
        <v>18</v>
      </c>
    </row>
    <row r="139" spans="1:30" ht="14.15" customHeight="1" outlineLevel="1">
      <c r="A139" s="21"/>
      <c r="B139" s="18" t="s">
        <v>37</v>
      </c>
      <c r="C139" s="18"/>
      <c r="D139" s="5"/>
      <c r="E139" s="341"/>
      <c r="F139" s="342"/>
      <c r="G139" s="343"/>
      <c r="H139" s="31"/>
      <c r="I139" s="27">
        <f t="shared" si="3"/>
        <v>0</v>
      </c>
      <c r="J139" s="264"/>
      <c r="L139" s="243" t="s">
        <v>18</v>
      </c>
    </row>
    <row r="140" spans="1:30" ht="14.15" customHeight="1" outlineLevel="1">
      <c r="A140" s="21"/>
      <c r="B140" s="18" t="s">
        <v>37</v>
      </c>
      <c r="C140" s="18"/>
      <c r="D140" s="5"/>
      <c r="E140" s="341"/>
      <c r="F140" s="342"/>
      <c r="G140" s="343"/>
      <c r="H140" s="31"/>
      <c r="I140" s="27">
        <f t="shared" si="3"/>
        <v>0</v>
      </c>
      <c r="J140" s="264"/>
      <c r="L140" s="243" t="s">
        <v>18</v>
      </c>
    </row>
    <row r="141" spans="1:30" ht="14.15" customHeight="1" outlineLevel="1">
      <c r="A141" s="21"/>
      <c r="B141" s="18" t="s">
        <v>37</v>
      </c>
      <c r="C141" s="18"/>
      <c r="D141" s="5"/>
      <c r="E141" s="341"/>
      <c r="F141" s="342"/>
      <c r="G141" s="343"/>
      <c r="H141" s="31"/>
      <c r="I141" s="27">
        <f t="shared" si="3"/>
        <v>0</v>
      </c>
      <c r="J141" s="264"/>
      <c r="L141" s="243" t="s">
        <v>18</v>
      </c>
    </row>
    <row r="142" spans="1:30" ht="14.15" customHeight="1" outlineLevel="1">
      <c r="A142" s="21"/>
      <c r="B142" s="18" t="s">
        <v>37</v>
      </c>
      <c r="C142" s="18"/>
      <c r="D142" s="5"/>
      <c r="E142" s="341"/>
      <c r="F142" s="342"/>
      <c r="G142" s="343"/>
      <c r="H142" s="31"/>
      <c r="I142" s="27">
        <f t="shared" si="3"/>
        <v>0</v>
      </c>
      <c r="J142" s="264"/>
      <c r="L142" s="243" t="s">
        <v>18</v>
      </c>
    </row>
    <row r="143" spans="1:30" ht="14.15" customHeight="1" outlineLevel="1">
      <c r="A143" s="21"/>
      <c r="B143" s="18" t="s">
        <v>37</v>
      </c>
      <c r="C143" s="18"/>
      <c r="D143" s="5"/>
      <c r="E143" s="341"/>
      <c r="F143" s="342"/>
      <c r="G143" s="343"/>
      <c r="H143" s="31"/>
      <c r="I143" s="27">
        <f t="shared" si="3"/>
        <v>0</v>
      </c>
      <c r="J143" s="264"/>
      <c r="L143" s="243" t="s">
        <v>18</v>
      </c>
    </row>
    <row r="144" spans="1:30" ht="14.15" customHeight="1" outlineLevel="1">
      <c r="A144" s="21"/>
      <c r="B144" s="18" t="s">
        <v>37</v>
      </c>
      <c r="C144" s="18"/>
      <c r="D144" s="5"/>
      <c r="E144" s="341"/>
      <c r="F144" s="342"/>
      <c r="G144" s="343"/>
      <c r="H144" s="31"/>
      <c r="I144" s="27">
        <f t="shared" si="3"/>
        <v>0</v>
      </c>
      <c r="J144" s="264"/>
      <c r="L144" s="243" t="s">
        <v>18</v>
      </c>
    </row>
    <row r="145" spans="1:30" s="161" customFormat="1" ht="85.5" customHeight="1" collapsed="1">
      <c r="A145" s="193">
        <v>8</v>
      </c>
      <c r="B145" s="64" t="s">
        <v>144</v>
      </c>
      <c r="C145" s="64">
        <v>90180000</v>
      </c>
      <c r="D145" s="336" t="str">
        <f>IF('Key data'!C26="yes",CONCATENATE("Tooltip:",Example!O65),"")</f>
        <v/>
      </c>
      <c r="E145" s="336"/>
      <c r="F145" s="336"/>
      <c r="G145" s="336"/>
      <c r="H145" s="336"/>
      <c r="I145" s="36">
        <f>SUM(I146:I150)</f>
        <v>0</v>
      </c>
      <c r="J145" s="264"/>
      <c r="K145" s="158"/>
      <c r="L145" s="2" t="s">
        <v>31</v>
      </c>
      <c r="M145" s="160"/>
      <c r="N145" s="160"/>
      <c r="O145" s="160"/>
      <c r="P145" s="160"/>
      <c r="Q145" s="160"/>
      <c r="R145" s="160"/>
      <c r="S145" s="160"/>
      <c r="T145" s="160"/>
      <c r="U145" s="160"/>
      <c r="V145" s="160"/>
      <c r="W145" s="160"/>
      <c r="X145" s="160"/>
      <c r="Y145" s="160"/>
      <c r="Z145" s="160"/>
      <c r="AA145" s="160"/>
      <c r="AB145" s="160"/>
      <c r="AC145" s="160"/>
      <c r="AD145" s="160"/>
    </row>
    <row r="146" spans="1:30" ht="14.15" customHeight="1">
      <c r="A146" s="21"/>
      <c r="B146" s="18"/>
      <c r="C146" s="18"/>
      <c r="D146" s="367"/>
      <c r="E146" s="368"/>
      <c r="F146" s="368"/>
      <c r="G146" s="368"/>
      <c r="H146" s="369"/>
      <c r="I146" s="31">
        <v>0</v>
      </c>
      <c r="J146" s="264"/>
      <c r="L146" s="243" t="s">
        <v>18</v>
      </c>
    </row>
    <row r="147" spans="1:30" ht="14.15" customHeight="1">
      <c r="A147" s="21"/>
      <c r="B147" s="18"/>
      <c r="C147" s="18"/>
      <c r="D147" s="367"/>
      <c r="E147" s="368"/>
      <c r="F147" s="368"/>
      <c r="G147" s="368"/>
      <c r="H147" s="369"/>
      <c r="I147" s="31">
        <v>0</v>
      </c>
      <c r="J147" s="264"/>
      <c r="L147" s="243" t="s">
        <v>18</v>
      </c>
    </row>
    <row r="148" spans="1:30" ht="14.15" customHeight="1" outlineLevel="1">
      <c r="A148" s="21"/>
      <c r="B148" s="18"/>
      <c r="C148" s="18"/>
      <c r="D148" s="367"/>
      <c r="E148" s="368"/>
      <c r="F148" s="368"/>
      <c r="G148" s="368"/>
      <c r="H148" s="369"/>
      <c r="I148" s="31">
        <v>0</v>
      </c>
      <c r="J148" s="264"/>
      <c r="L148" s="243" t="s">
        <v>18</v>
      </c>
    </row>
    <row r="149" spans="1:30" ht="14.15" customHeight="1" outlineLevel="1">
      <c r="A149" s="21"/>
      <c r="B149" s="18"/>
      <c r="C149" s="18"/>
      <c r="D149" s="367"/>
      <c r="E149" s="368"/>
      <c r="F149" s="368"/>
      <c r="G149" s="368"/>
      <c r="H149" s="369"/>
      <c r="I149" s="31">
        <v>0</v>
      </c>
      <c r="J149" s="264"/>
      <c r="L149" s="243" t="s">
        <v>18</v>
      </c>
    </row>
    <row r="150" spans="1:30" ht="14.15" customHeight="1" outlineLevel="1">
      <c r="A150" s="21"/>
      <c r="B150" s="17"/>
      <c r="C150" s="18"/>
      <c r="D150" s="367"/>
      <c r="E150" s="368"/>
      <c r="F150" s="368"/>
      <c r="G150" s="368"/>
      <c r="H150" s="369"/>
      <c r="I150" s="31">
        <v>0</v>
      </c>
      <c r="J150" s="264"/>
      <c r="L150" s="243" t="s">
        <v>18</v>
      </c>
    </row>
    <row r="151" spans="1:30" s="124" customFormat="1" ht="25.5" customHeight="1" collapsed="1">
      <c r="A151" s="203"/>
      <c r="B151" s="246" t="s">
        <v>38</v>
      </c>
      <c r="C151" s="246"/>
      <c r="D151" s="246"/>
      <c r="E151" s="246"/>
      <c r="F151" s="246"/>
      <c r="G151" s="246"/>
      <c r="H151" s="246"/>
      <c r="I151" s="30">
        <f>I7+I45+I75+I94+I100+I117+I134+I145</f>
        <v>0</v>
      </c>
      <c r="J151" s="264"/>
      <c r="K151" s="91"/>
      <c r="L151" s="2" t="s">
        <v>31</v>
      </c>
      <c r="M151" s="122"/>
      <c r="N151" s="122"/>
      <c r="O151" s="122"/>
      <c r="P151" s="122"/>
      <c r="Q151" s="122"/>
      <c r="R151" s="122"/>
      <c r="S151" s="122"/>
      <c r="T151" s="122"/>
      <c r="U151" s="122"/>
      <c r="V151" s="122"/>
      <c r="W151" s="122"/>
      <c r="X151" s="122"/>
      <c r="Y151" s="122"/>
      <c r="Z151" s="122"/>
      <c r="AA151" s="122"/>
      <c r="AB151" s="122"/>
      <c r="AC151" s="122"/>
      <c r="AD151" s="122"/>
    </row>
    <row r="152" spans="1:30" s="161" customFormat="1" ht="59.4" customHeight="1">
      <c r="A152" s="202">
        <v>9</v>
      </c>
      <c r="B152" s="84" t="s">
        <v>39</v>
      </c>
      <c r="C152" s="84">
        <v>90140000</v>
      </c>
      <c r="D152" s="336" t="str">
        <f>IF('Key data'!C26="yes",CONCATENATE("Tooltip:",Example!O69),"")</f>
        <v/>
      </c>
      <c r="E152" s="336"/>
      <c r="F152" s="336"/>
      <c r="G152" s="336"/>
      <c r="H152" s="336"/>
      <c r="I152" s="26">
        <f>I153</f>
        <v>0</v>
      </c>
      <c r="J152" s="163"/>
      <c r="K152" s="158"/>
      <c r="L152" s="2" t="s">
        <v>31</v>
      </c>
      <c r="M152" s="160"/>
      <c r="N152" s="160"/>
      <c r="O152" s="160"/>
      <c r="P152" s="160"/>
      <c r="Q152" s="160"/>
      <c r="R152" s="160"/>
      <c r="S152" s="160"/>
      <c r="T152" s="160"/>
      <c r="U152" s="160"/>
      <c r="V152" s="160"/>
      <c r="W152" s="160"/>
      <c r="X152" s="160"/>
      <c r="Y152" s="160"/>
      <c r="Z152" s="160"/>
      <c r="AA152" s="160"/>
      <c r="AB152" s="160"/>
      <c r="AC152" s="160"/>
      <c r="AD152" s="160"/>
    </row>
    <row r="153" spans="1:30" ht="21" customHeight="1">
      <c r="A153" s="201"/>
      <c r="B153" s="206" t="s">
        <v>40</v>
      </c>
      <c r="C153" s="201"/>
      <c r="D153" s="20">
        <v>7.0000000000000007E-2</v>
      </c>
      <c r="E153" s="358"/>
      <c r="F153" s="359"/>
      <c r="G153" s="360"/>
      <c r="H153" s="126">
        <f>I151</f>
        <v>0</v>
      </c>
      <c r="I153" s="27">
        <f>ROUND(D153*H153,2)</f>
        <v>0</v>
      </c>
      <c r="J153" s="92"/>
      <c r="L153" s="243" t="s">
        <v>18</v>
      </c>
    </row>
    <row r="154" spans="1:30" s="167" customFormat="1" ht="110.25" customHeight="1">
      <c r="A154" s="204"/>
      <c r="B154" s="257" t="s">
        <v>41</v>
      </c>
      <c r="C154" s="258"/>
      <c r="D154" s="258"/>
      <c r="E154" s="258"/>
      <c r="F154" s="258"/>
      <c r="G154" s="258"/>
      <c r="H154" s="259"/>
      <c r="I154" s="28">
        <f>I151+I152</f>
        <v>0</v>
      </c>
      <c r="J154" s="164"/>
      <c r="K154" s="137"/>
      <c r="L154" s="2" t="s">
        <v>31</v>
      </c>
      <c r="M154" s="166"/>
      <c r="N154" s="166"/>
      <c r="O154" s="166"/>
      <c r="P154" s="166"/>
      <c r="Q154" s="166"/>
      <c r="R154" s="166"/>
      <c r="S154" s="166"/>
      <c r="T154" s="166"/>
      <c r="U154" s="166"/>
      <c r="V154" s="166"/>
      <c r="W154" s="166"/>
      <c r="X154" s="166"/>
      <c r="Y154" s="166"/>
      <c r="Z154" s="166"/>
      <c r="AA154" s="166"/>
      <c r="AB154" s="166"/>
      <c r="AC154" s="166"/>
      <c r="AD154" s="166"/>
    </row>
    <row r="155" spans="1:30" s="161" customFormat="1" ht="43.5" customHeight="1">
      <c r="A155" s="193">
        <v>10</v>
      </c>
      <c r="B155" s="64" t="s">
        <v>42</v>
      </c>
      <c r="C155" s="64">
        <v>90200000</v>
      </c>
      <c r="D155" s="336" t="str">
        <f>IF('Key data'!C26="yes",CONCATENATE("Tooltip:",Example!O72),"")</f>
        <v/>
      </c>
      <c r="E155" s="336"/>
      <c r="F155" s="336"/>
      <c r="G155" s="336"/>
      <c r="H155" s="336"/>
      <c r="I155" s="26">
        <f>SUM(I156:I161)</f>
        <v>0</v>
      </c>
      <c r="J155" s="163"/>
      <c r="K155" s="158"/>
      <c r="L155" s="243" t="s">
        <v>18</v>
      </c>
      <c r="M155" s="160"/>
      <c r="N155" s="160"/>
      <c r="O155" s="160"/>
      <c r="P155" s="160"/>
      <c r="Q155" s="160"/>
      <c r="R155" s="160"/>
      <c r="S155" s="160"/>
      <c r="T155" s="160"/>
      <c r="U155" s="160"/>
      <c r="V155" s="160"/>
      <c r="W155" s="160"/>
      <c r="X155" s="160"/>
      <c r="Y155" s="160"/>
      <c r="Z155" s="160"/>
      <c r="AA155" s="160"/>
      <c r="AB155" s="160"/>
      <c r="AC155" s="160"/>
      <c r="AD155" s="160"/>
    </row>
    <row r="156" spans="1:30" ht="28.25" customHeight="1">
      <c r="A156" s="177"/>
      <c r="B156" s="218" t="s">
        <v>43</v>
      </c>
      <c r="C156" s="201"/>
      <c r="D156" s="355" t="s">
        <v>44</v>
      </c>
      <c r="E156" s="356"/>
      <c r="F156" s="356"/>
      <c r="G156" s="356"/>
      <c r="H156" s="357"/>
      <c r="I156" s="31">
        <v>0</v>
      </c>
      <c r="J156" s="92"/>
      <c r="L156" s="243" t="s">
        <v>18</v>
      </c>
    </row>
    <row r="157" spans="1:30" ht="26" customHeight="1">
      <c r="A157" s="177"/>
      <c r="B157" s="218" t="s">
        <v>43</v>
      </c>
      <c r="C157" s="201"/>
      <c r="D157" s="355" t="s">
        <v>44</v>
      </c>
      <c r="E157" s="356"/>
      <c r="F157" s="356"/>
      <c r="G157" s="356"/>
      <c r="H157" s="357"/>
      <c r="I157" s="31">
        <f>H157</f>
        <v>0</v>
      </c>
      <c r="J157" s="92"/>
      <c r="L157" s="243" t="s">
        <v>18</v>
      </c>
    </row>
    <row r="158" spans="1:30" ht="26" customHeight="1">
      <c r="A158" s="177"/>
      <c r="B158" s="218" t="s">
        <v>43</v>
      </c>
      <c r="C158" s="201"/>
      <c r="D158" s="355" t="s">
        <v>44</v>
      </c>
      <c r="E158" s="356"/>
      <c r="F158" s="356"/>
      <c r="G158" s="356"/>
      <c r="H158" s="357"/>
      <c r="I158" s="31">
        <f t="shared" ref="I158:I161" si="4">H158</f>
        <v>0</v>
      </c>
      <c r="J158" s="92"/>
      <c r="L158" s="243" t="s">
        <v>18</v>
      </c>
    </row>
    <row r="159" spans="1:30" ht="26" customHeight="1">
      <c r="A159" s="177"/>
      <c r="B159" s="218" t="s">
        <v>43</v>
      </c>
      <c r="C159" s="201"/>
      <c r="D159" s="355" t="s">
        <v>44</v>
      </c>
      <c r="E159" s="356"/>
      <c r="F159" s="356"/>
      <c r="G159" s="356"/>
      <c r="H159" s="357"/>
      <c r="I159" s="31">
        <f t="shared" si="4"/>
        <v>0</v>
      </c>
      <c r="J159" s="92"/>
      <c r="L159" s="243" t="s">
        <v>18</v>
      </c>
    </row>
    <row r="160" spans="1:30" ht="26" customHeight="1">
      <c r="A160" s="177"/>
      <c r="B160" s="218" t="s">
        <v>43</v>
      </c>
      <c r="C160" s="201"/>
      <c r="D160" s="355" t="s">
        <v>44</v>
      </c>
      <c r="E160" s="356"/>
      <c r="F160" s="356"/>
      <c r="G160" s="356"/>
      <c r="H160" s="357"/>
      <c r="I160" s="31">
        <f t="shared" si="4"/>
        <v>0</v>
      </c>
      <c r="J160" s="92"/>
      <c r="L160" s="243" t="s">
        <v>18</v>
      </c>
    </row>
    <row r="161" spans="1:30" ht="33.75" customHeight="1">
      <c r="A161" s="178"/>
      <c r="B161" s="218" t="s">
        <v>43</v>
      </c>
      <c r="C161" s="201"/>
      <c r="D161" s="355" t="s">
        <v>44</v>
      </c>
      <c r="E161" s="356"/>
      <c r="F161" s="356"/>
      <c r="G161" s="356"/>
      <c r="H161" s="357"/>
      <c r="I161" s="31">
        <f t="shared" si="4"/>
        <v>0</v>
      </c>
      <c r="J161" s="92"/>
      <c r="K161" s="10" t="s">
        <v>45</v>
      </c>
      <c r="L161" s="244" t="s">
        <v>18</v>
      </c>
    </row>
    <row r="162" spans="1:30" s="168" customFormat="1" ht="54.65" customHeight="1">
      <c r="A162" s="205"/>
      <c r="B162" s="352" t="s">
        <v>46</v>
      </c>
      <c r="C162" s="353"/>
      <c r="D162" s="353"/>
      <c r="E162" s="353"/>
      <c r="F162" s="353"/>
      <c r="G162" s="353"/>
      <c r="H162" s="354"/>
      <c r="I162" s="9">
        <f>I154+I155</f>
        <v>0</v>
      </c>
      <c r="J162" s="9"/>
      <c r="K162" s="23" t="str">
        <f>IFERROR(I162/$I$172,"")</f>
        <v/>
      </c>
      <c r="L162" s="2" t="s">
        <v>31</v>
      </c>
      <c r="M162" s="159"/>
      <c r="N162" s="159"/>
      <c r="O162" s="159"/>
      <c r="P162" s="159"/>
      <c r="Q162" s="159"/>
      <c r="R162" s="159"/>
      <c r="S162" s="159"/>
      <c r="T162" s="159"/>
      <c r="U162" s="159"/>
      <c r="V162" s="159"/>
      <c r="W162" s="159"/>
      <c r="X162" s="159"/>
      <c r="Y162" s="159"/>
      <c r="Z162" s="159"/>
      <c r="AA162" s="159"/>
      <c r="AB162" s="159"/>
      <c r="AC162" s="159"/>
      <c r="AD162" s="159"/>
    </row>
    <row r="163" spans="1:30" s="168" customFormat="1" ht="36.65" customHeight="1">
      <c r="A163" s="202">
        <v>11</v>
      </c>
      <c r="B163" s="84" t="s">
        <v>47</v>
      </c>
      <c r="C163" s="84">
        <v>90210000</v>
      </c>
      <c r="D163" s="336" t="str">
        <f>IF('Key data'!C26="yes",CONCATENATE("Tooltip:",Example!O77),"")</f>
        <v/>
      </c>
      <c r="E163" s="336"/>
      <c r="F163" s="336"/>
      <c r="G163" s="336"/>
      <c r="H163" s="336"/>
      <c r="I163" s="169"/>
      <c r="J163" s="37">
        <f>SUM(J164:J171)</f>
        <v>0</v>
      </c>
      <c r="K163" s="11"/>
      <c r="L163" s="2" t="s">
        <v>31</v>
      </c>
      <c r="M163" s="159"/>
      <c r="N163" s="159"/>
      <c r="O163" s="159"/>
      <c r="P163" s="159"/>
      <c r="Q163" s="159"/>
      <c r="R163" s="159"/>
      <c r="S163" s="159"/>
      <c r="T163" s="159"/>
      <c r="U163" s="159"/>
      <c r="V163" s="159"/>
      <c r="W163" s="159"/>
      <c r="X163" s="159"/>
      <c r="Y163" s="159"/>
      <c r="Z163" s="159"/>
      <c r="AA163" s="159"/>
      <c r="AB163" s="159"/>
      <c r="AC163" s="159"/>
      <c r="AD163" s="159"/>
    </row>
    <row r="164" spans="1:30" s="129" customFormat="1" ht="23.25" customHeight="1">
      <c r="A164" s="179"/>
      <c r="B164" s="125" t="str" cm="1">
        <f t="array" ref="B164">_xlfn.IFS('Key data'!C10="no","no own contibution",'Key data'!C10="yes",'Key data'!C4,'Key data'!C10="Select", "Please ensure that you have entered all necessary information in the 'key data' worksheet",TRUE,"")</f>
        <v>Please ensure that you have entered all necessary information in the 'key data' worksheet</v>
      </c>
      <c r="C164" s="93"/>
      <c r="D164" s="349" t="s">
        <v>48</v>
      </c>
      <c r="E164" s="350"/>
      <c r="F164" s="350"/>
      <c r="G164" s="351"/>
      <c r="H164" s="126" cm="1">
        <f t="array" ref="H164">_xlfn.IFS('Key data'!$C$10="Auswählen", "",'Key data'!$C$10&gt;0,'Key data'!E10, TRUE,"")</f>
        <v>0</v>
      </c>
      <c r="I164" s="100"/>
      <c r="J164" s="126">
        <f>H164</f>
        <v>0</v>
      </c>
      <c r="K164" s="170" t="str">
        <f>IFERROR(J164/$I$172,"")</f>
        <v/>
      </c>
      <c r="L164" s="243" t="s">
        <v>18</v>
      </c>
      <c r="M164" s="78"/>
      <c r="N164" s="78"/>
      <c r="O164" s="78"/>
      <c r="P164" s="78"/>
      <c r="Q164" s="78"/>
      <c r="R164" s="78"/>
      <c r="S164" s="78"/>
      <c r="T164" s="78"/>
      <c r="U164" s="78"/>
      <c r="V164" s="78"/>
      <c r="W164" s="78"/>
      <c r="X164" s="78"/>
      <c r="Y164" s="78"/>
      <c r="Z164" s="78"/>
      <c r="AA164" s="78"/>
      <c r="AB164" s="78"/>
      <c r="AC164" s="78"/>
      <c r="AD164" s="78"/>
    </row>
    <row r="165" spans="1:30" ht="18.75" customHeight="1">
      <c r="A165" s="179"/>
      <c r="B165" s="125" t="str" cm="1">
        <f t="array" ref="B165">_xlfn.IFS('Key data'!C11=0,"No third-party financing",'Key data'!C11= "Select", "Please ensure that you have entered all necessary information in the 'key data' worksheet",'Key data'!C11&gt;0,'Key data'!E11,TRUE,"")</f>
        <v>Please ensure that you have entered all necessary information in the 'key data' worksheet</v>
      </c>
      <c r="C165" s="93"/>
      <c r="D165" s="349" t="s">
        <v>48</v>
      </c>
      <c r="E165" s="350"/>
      <c r="F165" s="350"/>
      <c r="G165" s="351"/>
      <c r="H165" s="126" cm="1">
        <f t="array" ref="H165">_xlfn.IFS('Key data'!$C$11="Auswählen", "",'Key data'!$C$11&gt;0,'Key data'!G11, TRUE,"")</f>
        <v>0</v>
      </c>
      <c r="I165" s="100"/>
      <c r="J165" s="126">
        <f t="shared" ref="J165:J171" si="5">H165</f>
        <v>0</v>
      </c>
      <c r="K165" s="170" t="str">
        <f t="shared" ref="K165:K170" si="6">IFERROR(J165/$I$172,"")</f>
        <v/>
      </c>
      <c r="L165" s="243" t="s">
        <v>18</v>
      </c>
    </row>
    <row r="166" spans="1:30" ht="18.75" customHeight="1">
      <c r="A166" s="179"/>
      <c r="B166" s="125" t="str" cm="1">
        <f t="array" ref="B166">_xlfn.IFS('Key data'!C11=0,"No third-party financing",'Key data'!C11= "Select", "Please ensure that you have entered all necessary information in the 'key data' worksheet",'Key data'!C11&gt;0,'Key data'!E12,TRUE,"")</f>
        <v>Please ensure that you have entered all necessary information in the 'key data' worksheet</v>
      </c>
      <c r="C166" s="93"/>
      <c r="D166" s="349" t="s">
        <v>48</v>
      </c>
      <c r="E166" s="350"/>
      <c r="F166" s="350"/>
      <c r="G166" s="351"/>
      <c r="H166" s="126" cm="1">
        <f t="array" ref="H166">_xlfn.IFS('Key data'!$C$11="Auswählen", "",'Key data'!$C$11&gt;0,'Key data'!G12, TRUE,"")</f>
        <v>0</v>
      </c>
      <c r="I166" s="100"/>
      <c r="J166" s="126">
        <f t="shared" si="5"/>
        <v>0</v>
      </c>
      <c r="K166" s="170" t="str">
        <f t="shared" si="6"/>
        <v/>
      </c>
      <c r="L166" s="243" t="s">
        <v>18</v>
      </c>
    </row>
    <row r="167" spans="1:30" ht="18.75" customHeight="1">
      <c r="A167" s="179"/>
      <c r="B167" s="125" t="str" cm="1">
        <f t="array" ref="B167">_xlfn.IFS('Key data'!C11=0,"No third-party financing",'Key data'!C11= "Select", "Please ensure that you have entered all necessary information in the 'key data' worksheet",'Key data'!C11&gt;0,'Key data'!E13,TRUE,"")</f>
        <v>Please ensure that you have entered all necessary information in the 'key data' worksheet</v>
      </c>
      <c r="C167" s="93"/>
      <c r="D167" s="349" t="s">
        <v>48</v>
      </c>
      <c r="E167" s="350"/>
      <c r="F167" s="350"/>
      <c r="G167" s="351"/>
      <c r="H167" s="126" cm="1">
        <f t="array" ref="H167">_xlfn.IFS('Key data'!$C$11="Auswählen", "",'Key data'!$C$11&gt;0,'Key data'!G13, TRUE,"")</f>
        <v>0</v>
      </c>
      <c r="I167" s="100"/>
      <c r="J167" s="126">
        <f t="shared" si="5"/>
        <v>0</v>
      </c>
      <c r="K167" s="170" t="str">
        <f t="shared" si="6"/>
        <v/>
      </c>
      <c r="L167" s="243" t="s">
        <v>18</v>
      </c>
    </row>
    <row r="168" spans="1:30" ht="18.75" customHeight="1">
      <c r="A168" s="179"/>
      <c r="B168" s="125" t="str" cm="1">
        <f t="array" ref="B168">_xlfn.IFS('Key data'!C11=0,"No third-party financing",'Key data'!C11="Select","Please ensure that you have entered all necessary information in the 'key data' worksheet",'Key data'!C11&gt;0,'Key data'!E14,TRUE,"")</f>
        <v>Please ensure that you have entered all necessary information in the 'key data' worksheet</v>
      </c>
      <c r="C168" s="93"/>
      <c r="D168" s="349" t="s">
        <v>48</v>
      </c>
      <c r="E168" s="350"/>
      <c r="F168" s="350"/>
      <c r="G168" s="351"/>
      <c r="H168" s="126" cm="1">
        <f t="array" ref="H168">_xlfn.IFS('Key data'!$C$11="Auswählen", "",'Key data'!$C$11&gt;0,'Key data'!G14, TRUE,"")</f>
        <v>0</v>
      </c>
      <c r="I168" s="100"/>
      <c r="J168" s="126">
        <f t="shared" si="5"/>
        <v>0</v>
      </c>
      <c r="K168" s="170" t="str">
        <f t="shared" si="6"/>
        <v/>
      </c>
      <c r="L168" s="243" t="s">
        <v>18</v>
      </c>
    </row>
    <row r="169" spans="1:30" ht="18.75" customHeight="1">
      <c r="A169" s="179"/>
      <c r="B169" s="125" t="str" cm="1">
        <f t="array" ref="B169">_xlfn.IFS('Key data'!C11=0,"No third-party financing",'Key data'!C11= "Select", "Please ensure that you have entered all necessary information in the 'key data' worksheet",'Key data'!C11&gt;0,'Key data'!E15,TRUE,"")</f>
        <v>Please ensure that you have entered all necessary information in the 'key data' worksheet</v>
      </c>
      <c r="C169" s="93"/>
      <c r="D169" s="349" t="s">
        <v>48</v>
      </c>
      <c r="E169" s="350"/>
      <c r="F169" s="350"/>
      <c r="G169" s="351"/>
      <c r="H169" s="126" cm="1">
        <f t="array" ref="H169">_xlfn.IFS('Key data'!$C$11="Auswählen", "",'Key data'!$C$11&gt;0,'Key data'!G15, TRUE,"")</f>
        <v>0</v>
      </c>
      <c r="I169" s="100"/>
      <c r="J169" s="126">
        <f t="shared" si="5"/>
        <v>0</v>
      </c>
      <c r="K169" s="170" t="str">
        <f t="shared" si="6"/>
        <v/>
      </c>
      <c r="L169" s="243" t="s">
        <v>18</v>
      </c>
    </row>
    <row r="170" spans="1:30" ht="18.75" customHeight="1">
      <c r="A170" s="179"/>
      <c r="B170" s="125" t="str" cm="1">
        <f t="array" ref="B170">_xlfn.IFS('Key data'!C11=0,"No third-party financing",'Key data'!C11= "Select","Please ensure that you have entered all necessary information in the 'key data' worksheet",'Key data'!C11&gt;0,'Key data'!E16,TRUE,"")</f>
        <v>Please ensure that you have entered all necessary information in the 'key data' worksheet</v>
      </c>
      <c r="C170" s="93"/>
      <c r="D170" s="349" t="s">
        <v>48</v>
      </c>
      <c r="E170" s="350"/>
      <c r="F170" s="350"/>
      <c r="G170" s="351"/>
      <c r="H170" s="126" cm="1">
        <f t="array" ref="H170">_xlfn.IFS('Key data'!$C$11="Auswählen", "",'Key data'!$C$11&gt;0,'Key data'!G16, TRUE,"")</f>
        <v>0</v>
      </c>
      <c r="I170" s="100"/>
      <c r="J170" s="126">
        <f t="shared" si="5"/>
        <v>0</v>
      </c>
      <c r="K170" s="170" t="str">
        <f t="shared" si="6"/>
        <v/>
      </c>
      <c r="L170" s="243" t="s">
        <v>18</v>
      </c>
    </row>
    <row r="171" spans="1:30" ht="18.75" customHeight="1">
      <c r="A171" s="179"/>
      <c r="B171" s="125" t="str" cm="1">
        <f t="array" ref="B171">_xlfn.IFS('Key data'!C11=0,"No third-party financing",'Key data'!C11= "Select","Please ensure that you have entered all necessary information in the 'key data' worksheet",'Key data'!C11&gt;0,'Key data'!E17,TRUE,"")</f>
        <v>Please ensure that you have entered all necessary information in the 'key data' worksheet</v>
      </c>
      <c r="C171" s="93"/>
      <c r="D171" s="349" t="s">
        <v>48</v>
      </c>
      <c r="E171" s="350"/>
      <c r="F171" s="350"/>
      <c r="G171" s="351"/>
      <c r="H171" s="126" cm="1">
        <f t="array" ref="H171">_xlfn.IFS('Key data'!$C$11="Auswählen", "",'Key data'!$C$11&gt;0,'Key data'!G17, TRUE,"")</f>
        <v>0</v>
      </c>
      <c r="I171" s="100"/>
      <c r="J171" s="126">
        <f t="shared" si="5"/>
        <v>0</v>
      </c>
      <c r="K171" s="170" t="str">
        <f>IFERROR(J171/$I$172,"")</f>
        <v/>
      </c>
      <c r="L171" s="243" t="s">
        <v>18</v>
      </c>
    </row>
    <row r="172" spans="1:30" s="133" customFormat="1" ht="63.75" customHeight="1">
      <c r="A172" s="171"/>
      <c r="B172" s="335" t="s">
        <v>49</v>
      </c>
      <c r="C172" s="335"/>
      <c r="D172" s="335"/>
      <c r="E172" s="335"/>
      <c r="F172" s="335"/>
      <c r="G172" s="335"/>
      <c r="H172" s="335"/>
      <c r="I172" s="337">
        <f>I162+J163</f>
        <v>0</v>
      </c>
      <c r="J172" s="337"/>
      <c r="K172" s="172">
        <f>SUM(K162:K171)</f>
        <v>0</v>
      </c>
      <c r="L172" s="241"/>
      <c r="M172" s="131"/>
      <c r="N172" s="131"/>
      <c r="O172" s="131"/>
      <c r="P172" s="131"/>
      <c r="Q172" s="131"/>
      <c r="R172" s="131"/>
      <c r="S172" s="131"/>
      <c r="T172" s="131"/>
      <c r="U172" s="131"/>
      <c r="V172" s="131"/>
      <c r="W172" s="131"/>
      <c r="X172" s="131"/>
      <c r="Y172" s="131"/>
      <c r="Z172" s="131"/>
      <c r="AA172" s="131"/>
      <c r="AB172" s="131"/>
      <c r="AC172" s="131"/>
      <c r="AD172" s="131"/>
    </row>
    <row r="173" spans="1:30" ht="34.25" customHeight="1">
      <c r="L173" s="110"/>
    </row>
    <row r="174" spans="1:30" s="167" customFormat="1" ht="32.4" customHeight="1">
      <c r="A174" s="173"/>
      <c r="B174" s="253" t="s">
        <v>50</v>
      </c>
      <c r="C174" s="253"/>
      <c r="D174" s="253"/>
      <c r="E174" s="253"/>
      <c r="F174" s="253"/>
      <c r="G174" s="253"/>
      <c r="H174" s="253"/>
      <c r="I174" s="253"/>
      <c r="J174" s="253"/>
      <c r="K174" s="253"/>
      <c r="L174" s="242"/>
      <c r="M174" s="166"/>
      <c r="N174" s="166"/>
      <c r="O174" s="166"/>
      <c r="P174" s="166"/>
      <c r="Q174" s="166"/>
      <c r="R174" s="166"/>
      <c r="S174" s="166"/>
      <c r="T174" s="166"/>
      <c r="U174" s="166"/>
      <c r="V174" s="166"/>
      <c r="W174" s="166"/>
      <c r="X174" s="166"/>
      <c r="Y174" s="166"/>
      <c r="Z174" s="166"/>
      <c r="AA174" s="166"/>
      <c r="AB174" s="166"/>
      <c r="AC174" s="166"/>
      <c r="AD174" s="166"/>
    </row>
    <row r="175" spans="1:30" s="167" customFormat="1" ht="15.5">
      <c r="A175" s="173"/>
      <c r="B175" s="135"/>
      <c r="C175" s="135"/>
      <c r="D175" s="135"/>
      <c r="E175" s="135"/>
      <c r="F175" s="135"/>
      <c r="G175" s="135"/>
      <c r="H175" s="136"/>
      <c r="I175" s="135"/>
      <c r="J175" s="135"/>
      <c r="K175" s="137"/>
      <c r="L175" s="165"/>
      <c r="M175" s="166"/>
      <c r="N175" s="166"/>
      <c r="O175" s="166"/>
      <c r="P175" s="166"/>
      <c r="Q175" s="166"/>
      <c r="R175" s="166"/>
      <c r="S175" s="166"/>
      <c r="T175" s="166"/>
      <c r="U175" s="166"/>
      <c r="V175" s="166"/>
      <c r="W175" s="166"/>
      <c r="X175" s="166"/>
      <c r="Y175" s="166"/>
      <c r="Z175" s="166"/>
      <c r="AA175" s="166"/>
      <c r="AB175" s="166"/>
      <c r="AC175" s="166"/>
      <c r="AD175" s="166"/>
    </row>
    <row r="176" spans="1:30" s="167" customFormat="1" ht="36" customHeight="1">
      <c r="A176" s="173"/>
      <c r="B176" s="347" t="s">
        <v>51</v>
      </c>
      <c r="C176" s="348"/>
      <c r="D176" s="348"/>
      <c r="E176" s="348"/>
      <c r="F176" s="348"/>
      <c r="G176" s="348"/>
      <c r="H176" s="348"/>
      <c r="I176" s="348"/>
      <c r="J176" s="348"/>
      <c r="K176" s="137"/>
      <c r="L176" s="165"/>
      <c r="M176" s="166"/>
      <c r="N176" s="166"/>
      <c r="O176" s="166"/>
      <c r="P176" s="166"/>
      <c r="Q176" s="166"/>
      <c r="R176" s="166"/>
      <c r="S176" s="166"/>
      <c r="T176" s="166"/>
      <c r="U176" s="166"/>
      <c r="V176" s="166"/>
      <c r="W176" s="166"/>
      <c r="X176" s="166"/>
      <c r="Y176" s="166"/>
      <c r="Z176" s="166"/>
      <c r="AA176" s="166"/>
      <c r="AB176" s="166"/>
      <c r="AC176" s="166"/>
      <c r="AD176" s="166"/>
    </row>
    <row r="177" spans="1:30" s="167" customFormat="1" ht="15" customHeight="1">
      <c r="A177" s="173"/>
      <c r="B177" s="247"/>
      <c r="C177" s="247"/>
      <c r="D177" s="247"/>
      <c r="E177" s="247"/>
      <c r="F177" s="247"/>
      <c r="G177" s="247"/>
      <c r="H177" s="247"/>
      <c r="I177" s="247"/>
      <c r="J177" s="247"/>
      <c r="K177" s="137"/>
      <c r="L177" s="165"/>
      <c r="M177" s="166"/>
      <c r="N177" s="166"/>
      <c r="O177" s="166"/>
      <c r="P177" s="166"/>
      <c r="Q177" s="166"/>
      <c r="R177" s="166"/>
      <c r="S177" s="166"/>
      <c r="T177" s="166"/>
      <c r="U177" s="166"/>
      <c r="V177" s="166"/>
      <c r="W177" s="166"/>
      <c r="X177" s="166"/>
      <c r="Y177" s="166"/>
      <c r="Z177" s="166"/>
      <c r="AA177" s="166"/>
      <c r="AB177" s="166"/>
      <c r="AC177" s="166"/>
      <c r="AD177" s="166"/>
    </row>
    <row r="178" spans="1:30" s="167" customFormat="1" ht="32" customHeight="1">
      <c r="A178" s="173"/>
      <c r="B178" s="252" t="s">
        <v>52</v>
      </c>
      <c r="C178" s="252"/>
      <c r="D178" s="252"/>
      <c r="E178" s="252"/>
      <c r="F178" s="252"/>
      <c r="G178" s="252"/>
      <c r="H178" s="252"/>
      <c r="I178" s="252"/>
      <c r="J178" s="252"/>
      <c r="K178" s="137"/>
      <c r="L178" s="165"/>
      <c r="M178" s="166"/>
      <c r="N178" s="166"/>
      <c r="O178" s="166"/>
      <c r="P178" s="166"/>
      <c r="Q178" s="166"/>
      <c r="R178" s="166"/>
      <c r="S178" s="166"/>
      <c r="T178" s="166"/>
      <c r="U178" s="166"/>
      <c r="V178" s="166"/>
      <c r="W178" s="166"/>
      <c r="X178" s="166"/>
      <c r="Y178" s="166"/>
      <c r="Z178" s="166"/>
      <c r="AA178" s="166"/>
      <c r="AB178" s="166"/>
      <c r="AC178" s="166"/>
      <c r="AD178" s="166"/>
    </row>
    <row r="179" spans="1:30" s="167" customFormat="1" ht="15" customHeight="1">
      <c r="A179" s="173"/>
      <c r="B179" s="138"/>
      <c r="C179" s="138"/>
      <c r="D179" s="135"/>
      <c r="E179" s="135"/>
      <c r="F179" s="135"/>
      <c r="G179" s="135"/>
      <c r="H179" s="136"/>
      <c r="I179" s="135"/>
      <c r="J179" s="135"/>
      <c r="K179" s="137"/>
      <c r="L179" s="165"/>
      <c r="M179" s="166"/>
      <c r="N179" s="166"/>
      <c r="O179" s="166"/>
      <c r="P179" s="166"/>
      <c r="Q179" s="166"/>
      <c r="R179" s="166"/>
      <c r="S179" s="166"/>
      <c r="T179" s="166"/>
      <c r="U179" s="166"/>
      <c r="V179" s="166"/>
      <c r="W179" s="166"/>
      <c r="X179" s="166"/>
      <c r="Y179" s="166"/>
      <c r="Z179" s="166"/>
      <c r="AA179" s="166"/>
      <c r="AB179" s="166"/>
      <c r="AC179" s="166"/>
      <c r="AD179" s="166"/>
    </row>
    <row r="180" spans="1:30" s="167" customFormat="1" ht="42" customHeight="1">
      <c r="A180" s="173"/>
      <c r="B180" s="247" t="s">
        <v>53</v>
      </c>
      <c r="C180" s="247"/>
      <c r="D180" s="247"/>
      <c r="E180" s="247"/>
      <c r="F180" s="247"/>
      <c r="G180" s="247"/>
      <c r="H180" s="247"/>
      <c r="I180" s="247"/>
      <c r="J180" s="247"/>
      <c r="K180" s="137"/>
      <c r="L180" s="165"/>
      <c r="M180" s="166"/>
      <c r="N180" s="166"/>
      <c r="O180" s="166"/>
      <c r="P180" s="166"/>
      <c r="Q180" s="166"/>
      <c r="R180" s="166"/>
      <c r="S180" s="166"/>
      <c r="T180" s="166"/>
      <c r="U180" s="166"/>
      <c r="V180" s="166"/>
      <c r="W180" s="166"/>
      <c r="X180" s="166"/>
      <c r="Y180" s="166"/>
      <c r="Z180" s="166"/>
      <c r="AA180" s="166"/>
      <c r="AB180" s="166"/>
      <c r="AC180" s="166"/>
      <c r="AD180" s="166"/>
    </row>
    <row r="181" spans="1:30" ht="51.75" customHeight="1">
      <c r="B181" s="174"/>
      <c r="C181" s="174"/>
      <c r="D181" s="174"/>
      <c r="E181" s="174"/>
      <c r="F181" s="174"/>
      <c r="G181" s="174"/>
      <c r="H181" s="174"/>
      <c r="I181" s="174"/>
      <c r="J181" s="174"/>
      <c r="K181" s="175"/>
    </row>
    <row r="183" spans="1:30" ht="13.25" customHeight="1"/>
    <row r="184" spans="1:30" ht="31.5" customHeight="1"/>
    <row r="185" spans="1:30" ht="26" customHeight="1"/>
    <row r="188" spans="1:30" ht="32.25" customHeight="1"/>
  </sheetData>
  <sheetProtection algorithmName="SHA-512" hashValue="OMmBVyHIlpb4PLwAkB6E61zsAwGf3sy0u/8TyImSQq2H43iyo0Nmu/pvUyQFA9ynU5iKf9+er0btiJq4rfGcGw==" saltValue="Yxn35lbIhBSRcADGGO9+Yg==" spinCount="100000" sheet="1" formatCells="0" formatRows="0"/>
  <protectedRanges>
    <protectedRange algorithmName="SHA-512" hashValue="jzk4vyAEsH4uSlMzjtTlYtzz08obZCXHfEg/wJbqMOYIhtq6TTffFkVGCt6Tn7evcDfB8QHbXUbE1titLxQP+A==" saltValue="QhTQeod1uY2GkWsG0HaIbA==" spinCount="100000" sqref="I182:J1048576 V2:W3 I2:J3 I4 I5:J173" name="Bereich3"/>
    <protectedRange algorithmName="SHA-512" hashValue="DOHc2yQ59uJi1mLfGgr9znuQ6E7r0Wt50MhD01Max5w5uONcsifvVguSdFIs47WNaspFtHUDgeIBC8d2UibZ/w==" saltValue="Ec9m2tIrvPN/IzKkRPrgMg==" spinCount="100000" sqref="L5 A2:A4 C2:J3 M2:XFD5 K2:L4 A5:J5 C4:I4" name="Bereich2"/>
    <protectedRange algorithmName="SHA-512" hashValue="SfDkDVCPL8DhV/q4U+XUgHCEZm5j0lSzXz2IQVzqq0SnPNPt8IdQQA9b/d4zDwbiwiwyBXHxcMCuw7Zi3m8F5g==" saltValue="jW/bGv01FydJ6Hx26CWHqg==" spinCount="100000" sqref="B4" name="Bereich1_4"/>
    <protectedRange algorithmName="SHA-512" hashValue="jzk4vyAEsH4uSlMzjtTlYtzz08obZCXHfEg/wJbqMOYIhtq6TTffFkVGCt6Tn7evcDfB8QHbXUbE1titLxQP+A==" saltValue="QhTQeod1uY2GkWsG0HaIbA==" spinCount="100000" sqref="J4" name="Bereich3_1"/>
    <protectedRange algorithmName="SHA-512" hashValue="DOHc2yQ59uJi1mLfGgr9znuQ6E7r0Wt50MhD01Max5w5uONcsifvVguSdFIs47WNaspFtHUDgeIBC8d2UibZ/w==" saltValue="Ec9m2tIrvPN/IzKkRPrgMg==" spinCount="100000" sqref="J4" name="Bereich2_1"/>
  </protectedRanges>
  <dataConsolidate/>
  <mergeCells count="142">
    <mergeCell ref="D146:H146"/>
    <mergeCell ref="D147:H147"/>
    <mergeCell ref="D148:H148"/>
    <mergeCell ref="D149:H149"/>
    <mergeCell ref="D150:H150"/>
    <mergeCell ref="D156:H156"/>
    <mergeCell ref="D157:H157"/>
    <mergeCell ref="D112:H112"/>
    <mergeCell ref="D113:H113"/>
    <mergeCell ref="D114:H114"/>
    <mergeCell ref="D115:H115"/>
    <mergeCell ref="D116:H116"/>
    <mergeCell ref="D118:H118"/>
    <mergeCell ref="D119:H119"/>
    <mergeCell ref="D132:H132"/>
    <mergeCell ref="D133:H133"/>
    <mergeCell ref="D99:H99"/>
    <mergeCell ref="D101:H101"/>
    <mergeCell ref="D102:H102"/>
    <mergeCell ref="D103:H103"/>
    <mergeCell ref="D104:H104"/>
    <mergeCell ref="D105:H105"/>
    <mergeCell ref="D106:H106"/>
    <mergeCell ref="D107:H107"/>
    <mergeCell ref="D108:H108"/>
    <mergeCell ref="D89:H89"/>
    <mergeCell ref="D90:H90"/>
    <mergeCell ref="D91:H91"/>
    <mergeCell ref="D92:H92"/>
    <mergeCell ref="D93:H93"/>
    <mergeCell ref="D95:H95"/>
    <mergeCell ref="D96:H96"/>
    <mergeCell ref="D97:H97"/>
    <mergeCell ref="D98:H98"/>
    <mergeCell ref="D73:H73"/>
    <mergeCell ref="D74:H74"/>
    <mergeCell ref="D76:H76"/>
    <mergeCell ref="D77:H77"/>
    <mergeCell ref="D78:H78"/>
    <mergeCell ref="D79:H79"/>
    <mergeCell ref="D80:H80"/>
    <mergeCell ref="D81:H81"/>
    <mergeCell ref="D82:H82"/>
    <mergeCell ref="D64:H64"/>
    <mergeCell ref="D65:H65"/>
    <mergeCell ref="D66:H66"/>
    <mergeCell ref="D67:H67"/>
    <mergeCell ref="D68:H68"/>
    <mergeCell ref="D69:H69"/>
    <mergeCell ref="D70:H70"/>
    <mergeCell ref="D71:H71"/>
    <mergeCell ref="D72:H72"/>
    <mergeCell ref="D55:H55"/>
    <mergeCell ref="D56:H56"/>
    <mergeCell ref="D57:H57"/>
    <mergeCell ref="D58:H58"/>
    <mergeCell ref="D59:H59"/>
    <mergeCell ref="D60:H60"/>
    <mergeCell ref="D61:H61"/>
    <mergeCell ref="D62:H62"/>
    <mergeCell ref="D63:H63"/>
    <mergeCell ref="D46:H46"/>
    <mergeCell ref="D47:H47"/>
    <mergeCell ref="D48:H48"/>
    <mergeCell ref="D49:H49"/>
    <mergeCell ref="D50:H50"/>
    <mergeCell ref="D51:H51"/>
    <mergeCell ref="D52:H52"/>
    <mergeCell ref="D53:H53"/>
    <mergeCell ref="D54:H54"/>
    <mergeCell ref="D109:H109"/>
    <mergeCell ref="D164:G164"/>
    <mergeCell ref="D165:G165"/>
    <mergeCell ref="D166:G166"/>
    <mergeCell ref="D167:G167"/>
    <mergeCell ref="D168:G168"/>
    <mergeCell ref="D169:G169"/>
    <mergeCell ref="D170:G170"/>
    <mergeCell ref="D171:G171"/>
    <mergeCell ref="B162:H162"/>
    <mergeCell ref="D161:H161"/>
    <mergeCell ref="E153:G153"/>
    <mergeCell ref="B154:H154"/>
    <mergeCell ref="D158:H158"/>
    <mergeCell ref="D159:H159"/>
    <mergeCell ref="D160:H160"/>
    <mergeCell ref="E139:G139"/>
    <mergeCell ref="E140:G140"/>
    <mergeCell ref="E141:G141"/>
    <mergeCell ref="E142:G142"/>
    <mergeCell ref="E143:G143"/>
    <mergeCell ref="E144:G144"/>
    <mergeCell ref="D110:H110"/>
    <mergeCell ref="D111:H111"/>
    <mergeCell ref="D83:H83"/>
    <mergeCell ref="D84:H84"/>
    <mergeCell ref="D85:H85"/>
    <mergeCell ref="D86:H86"/>
    <mergeCell ref="D87:H87"/>
    <mergeCell ref="D88:H88"/>
    <mergeCell ref="A3:J3"/>
    <mergeCell ref="D94:H94"/>
    <mergeCell ref="B180:J180"/>
    <mergeCell ref="B176:J176"/>
    <mergeCell ref="D75:H75"/>
    <mergeCell ref="D100:H100"/>
    <mergeCell ref="D117:H117"/>
    <mergeCell ref="B178:J178"/>
    <mergeCell ref="B177:J177"/>
    <mergeCell ref="D163:H163"/>
    <mergeCell ref="D124:H124"/>
    <mergeCell ref="D125:H125"/>
    <mergeCell ref="D126:H126"/>
    <mergeCell ref="D127:H127"/>
    <mergeCell ref="D128:H128"/>
    <mergeCell ref="D129:H129"/>
    <mergeCell ref="D130:H130"/>
    <mergeCell ref="D131:H131"/>
    <mergeCell ref="O5:X5"/>
    <mergeCell ref="O2:X2"/>
    <mergeCell ref="A2:I2"/>
    <mergeCell ref="B174:K174"/>
    <mergeCell ref="B172:H172"/>
    <mergeCell ref="D152:H152"/>
    <mergeCell ref="B6:H6"/>
    <mergeCell ref="I6:J6"/>
    <mergeCell ref="J7:J151"/>
    <mergeCell ref="D7:H7"/>
    <mergeCell ref="D45:H45"/>
    <mergeCell ref="B151:H151"/>
    <mergeCell ref="D134:H134"/>
    <mergeCell ref="I172:J172"/>
    <mergeCell ref="D155:H155"/>
    <mergeCell ref="D145:H145"/>
    <mergeCell ref="D120:H120"/>
    <mergeCell ref="D121:H121"/>
    <mergeCell ref="D122:H122"/>
    <mergeCell ref="E136:G136"/>
    <mergeCell ref="E137:G137"/>
    <mergeCell ref="E138:G138"/>
    <mergeCell ref="E135:G135"/>
    <mergeCell ref="D123:H123"/>
  </mergeCells>
  <phoneticPr fontId="6" type="noConversion"/>
  <conditionalFormatting sqref="A2:A3">
    <cfRule type="expression" dxfId="158" priority="384">
      <formula>#REF!=""</formula>
    </cfRule>
  </conditionalFormatting>
  <conditionalFormatting sqref="A103">
    <cfRule type="expression" dxfId="157" priority="21">
      <formula>$B$107="Pesticides and/or Mineral fertilizers"</formula>
    </cfRule>
  </conditionalFormatting>
  <conditionalFormatting sqref="A156:A161">
    <cfRule type="expression" dxfId="156" priority="187">
      <formula>$L156="Änderung"</formula>
    </cfRule>
  </conditionalFormatting>
  <conditionalFormatting sqref="A163">
    <cfRule type="expression" dxfId="155" priority="203">
      <formula>$L176="Änderung"</formula>
    </cfRule>
  </conditionalFormatting>
  <conditionalFormatting sqref="A164:A171">
    <cfRule type="expression" dxfId="154" priority="178">
      <formula>$L164="Änderung"</formula>
    </cfRule>
  </conditionalFormatting>
  <conditionalFormatting sqref="A171">
    <cfRule type="expression" dxfId="153" priority="199">
      <formula>#REF!="Änderung"</formula>
    </cfRule>
  </conditionalFormatting>
  <conditionalFormatting sqref="A145:B145">
    <cfRule type="expression" dxfId="152" priority="197">
      <formula>#REF!="Änderung"</formula>
    </cfRule>
  </conditionalFormatting>
  <conditionalFormatting sqref="A154:B154 I154">
    <cfRule type="expression" dxfId="151" priority="202">
      <formula>$L155="Änderung"</formula>
    </cfRule>
  </conditionalFormatting>
  <conditionalFormatting sqref="A103:C103 I103:I116">
    <cfRule type="expression" dxfId="150" priority="24">
      <formula>$B$103="Medicine"</formula>
    </cfRule>
  </conditionalFormatting>
  <conditionalFormatting sqref="A107:C107 I107">
    <cfRule type="expression" dxfId="149" priority="23">
      <formula>$B$107="Pesticides and/or Mineral fertilizers"</formula>
    </cfRule>
  </conditionalFormatting>
  <conditionalFormatting sqref="A45:D45 I45 A75:D75 I75 A100:D100 I100 A117:D117 I117">
    <cfRule type="expression" dxfId="148" priority="275">
      <formula>$L45="Änderung"</formula>
    </cfRule>
  </conditionalFormatting>
  <conditionalFormatting sqref="A94:D94">
    <cfRule type="expression" dxfId="147" priority="49">
      <formula>$L94="Änderung"</formula>
    </cfRule>
  </conditionalFormatting>
  <conditionalFormatting sqref="A95:D99">
    <cfRule type="expression" dxfId="146" priority="26">
      <formula>$L95="change"</formula>
    </cfRule>
  </conditionalFormatting>
  <conditionalFormatting sqref="A101:D116 I101:I116 A118:D133 I118:I133 A46:D74 A76:D93 I76:I93 I95:I99">
    <cfRule type="expression" dxfId="145" priority="94">
      <formula>$L46="change"</formula>
    </cfRule>
  </conditionalFormatting>
  <conditionalFormatting sqref="A146:D150 I146:I150">
    <cfRule type="expression" dxfId="144" priority="87">
      <formula>$L146="change"</formula>
    </cfRule>
  </conditionalFormatting>
  <conditionalFormatting sqref="A135:E144 H135:I144">
    <cfRule type="expression" dxfId="143" priority="88">
      <formula>$L135="change"</formula>
    </cfRule>
  </conditionalFormatting>
  <conditionalFormatting sqref="A2:I2 A3">
    <cfRule type="containsText" dxfId="142" priority="124" operator="containsText" text="Please fill out the 'Key data' tab first (see below)">
      <formula>NOT(ISERROR(SEARCH("Please fill out the 'Key data' tab first (see below)",A2)))</formula>
    </cfRule>
  </conditionalFormatting>
  <conditionalFormatting sqref="A8:I44">
    <cfRule type="expression" dxfId="141" priority="99">
      <formula>$L8="change"</formula>
    </cfRule>
  </conditionalFormatting>
  <conditionalFormatting sqref="A101:I101">
    <cfRule type="expression" dxfId="140" priority="18">
      <formula>$B$101="Medicine (see the attachment to the budget)"</formula>
    </cfRule>
  </conditionalFormatting>
  <conditionalFormatting sqref="A102:I102">
    <cfRule type="expression" dxfId="139" priority="17">
      <formula>$B$102="Pesticides and/or Mineral fertilizers  (see the attachment to the budget)"</formula>
    </cfRule>
  </conditionalFormatting>
  <conditionalFormatting sqref="A118:I118">
    <cfRule type="expression" dxfId="138" priority="22">
      <formula>$B$118="Construction measures (according to the project proposal)"</formula>
    </cfRule>
  </conditionalFormatting>
  <conditionalFormatting sqref="A151:I151">
    <cfRule type="expression" dxfId="137" priority="205">
      <formula>$L151="Änderung"</formula>
    </cfRule>
  </conditionalFormatting>
  <conditionalFormatting sqref="B4">
    <cfRule type="expression" dxfId="136" priority="151">
      <formula>#REF!="Finanzierung"</formula>
    </cfRule>
  </conditionalFormatting>
  <conditionalFormatting sqref="B107">
    <cfRule type="expression" dxfId="135" priority="20">
      <formula>$B$103="Medicine"</formula>
    </cfRule>
  </conditionalFormatting>
  <conditionalFormatting sqref="B188">
    <cfRule type="colorScale" priority="176">
      <colorScale>
        <cfvo type="min"/>
        <cfvo type="max"/>
        <color rgb="FFFF7128"/>
        <color rgb="FFFFEF9C"/>
      </colorScale>
    </cfRule>
  </conditionalFormatting>
  <conditionalFormatting sqref="B156:D161">
    <cfRule type="expression" dxfId="134" priority="25">
      <formula>$L156="change"</formula>
    </cfRule>
  </conditionalFormatting>
  <conditionalFormatting sqref="B164:D171">
    <cfRule type="expression" dxfId="133" priority="32">
      <formula>$L164="change"</formula>
    </cfRule>
  </conditionalFormatting>
  <conditionalFormatting sqref="B175:K175 B176 K176 B177:K179 B180 K180 B181:K181 B174">
    <cfRule type="expression" dxfId="132" priority="175">
      <formula>#REF!= "Örtlicher Zuschuss"</formula>
    </cfRule>
  </conditionalFormatting>
  <conditionalFormatting sqref="B175:K175 B176 K176 B177:K179 B180 K180 B181:K181">
    <cfRule type="expression" dxfId="131" priority="174">
      <formula>#REF!="Örtlicher Zuschuss"</formula>
    </cfRule>
  </conditionalFormatting>
  <conditionalFormatting sqref="C103">
    <cfRule type="expression" dxfId="130" priority="19">
      <formula>$B$107="Pesticides and/or Mineral fertilizers"</formula>
    </cfRule>
  </conditionalFormatting>
  <conditionalFormatting sqref="D46:D74 A152:C152 I152">
    <cfRule type="expression" dxfId="129" priority="306">
      <formula>#REF!="Änderung"</formula>
    </cfRule>
  </conditionalFormatting>
  <conditionalFormatting sqref="D134">
    <cfRule type="expression" dxfId="128" priority="267">
      <formula>$L134="Änderung"</formula>
    </cfRule>
  </conditionalFormatting>
  <conditionalFormatting sqref="D145">
    <cfRule type="expression" dxfId="127" priority="233">
      <formula>$L145="Änderung"</formula>
    </cfRule>
  </conditionalFormatting>
  <conditionalFormatting sqref="D152">
    <cfRule type="expression" dxfId="126" priority="223">
      <formula>$L152="Änderung"</formula>
    </cfRule>
  </conditionalFormatting>
  <conditionalFormatting sqref="D163">
    <cfRule type="expression" dxfId="125" priority="147">
      <formula>$L163="Änderung"</formula>
    </cfRule>
  </conditionalFormatting>
  <conditionalFormatting sqref="H164:H171">
    <cfRule type="expression" dxfId="124" priority="31">
      <formula>$L164="change"</formula>
    </cfRule>
  </conditionalFormatting>
  <conditionalFormatting sqref="I45 I7">
    <cfRule type="expression" dxfId="123" priority="386">
      <formula>$L$7=1</formula>
    </cfRule>
  </conditionalFormatting>
  <conditionalFormatting sqref="I46:I74 A153:E153 H153:I153">
    <cfRule type="expression" dxfId="122" priority="387">
      <formula>$L46="change"</formula>
    </cfRule>
  </conditionalFormatting>
  <conditionalFormatting sqref="I94">
    <cfRule type="expression" dxfId="121" priority="47">
      <formula>$L94="Änderung"</formula>
    </cfRule>
    <cfRule type="expression" dxfId="120" priority="46">
      <formula>$I$100&gt;1000000</formula>
    </cfRule>
    <cfRule type="expression" dxfId="119" priority="45">
      <formula>$K$100=2</formula>
    </cfRule>
  </conditionalFormatting>
  <conditionalFormatting sqref="I100">
    <cfRule type="expression" dxfId="118" priority="244">
      <formula>$K$100=2</formula>
    </cfRule>
    <cfRule type="expression" dxfId="117" priority="246">
      <formula>$I$100&gt;1000000</formula>
    </cfRule>
  </conditionalFormatting>
  <conditionalFormatting sqref="I134">
    <cfRule type="expression" dxfId="116" priority="263">
      <formula>$L134="Änderung"</formula>
    </cfRule>
  </conditionalFormatting>
  <conditionalFormatting sqref="I145">
    <cfRule type="expression" dxfId="115" priority="232">
      <formula>$L145="Änderung"</formula>
    </cfRule>
  </conditionalFormatting>
  <conditionalFormatting sqref="I154">
    <cfRule type="expression" dxfId="114" priority="262">
      <formula>$K$155=1</formula>
    </cfRule>
  </conditionalFormatting>
  <conditionalFormatting sqref="I156:I161">
    <cfRule type="expression" dxfId="113" priority="40">
      <formula>$L156="change"</formula>
    </cfRule>
  </conditionalFormatting>
  <conditionalFormatting sqref="I167">
    <cfRule type="expression" dxfId="112" priority="213">
      <formula>#REF!="Änderung"</formula>
    </cfRule>
  </conditionalFormatting>
  <conditionalFormatting sqref="I171">
    <cfRule type="expression" dxfId="111" priority="239">
      <formula>#REF!="Änderung"</formula>
    </cfRule>
  </conditionalFormatting>
  <conditionalFormatting sqref="J164:J171">
    <cfRule type="expression" dxfId="110" priority="30">
      <formula>$L164="change"</formula>
    </cfRule>
  </conditionalFormatting>
  <conditionalFormatting sqref="L1:L7 L45 L75 L94 L100 L117 L134 L145 L151:L152 L154 L162:L163 L172:L1048576">
    <cfRule type="expression" dxfId="109" priority="100">
      <formula>$L$6="NOVE"</formula>
    </cfRule>
  </conditionalFormatting>
  <conditionalFormatting sqref="L8:L44">
    <cfRule type="expression" dxfId="108" priority="14">
      <formula>$L$6="NOVE"</formula>
    </cfRule>
    <cfRule type="expression" dxfId="107" priority="13">
      <formula>$L$6="VE"</formula>
    </cfRule>
  </conditionalFormatting>
  <conditionalFormatting sqref="L46:L74">
    <cfRule type="expression" dxfId="106" priority="12">
      <formula>$L$6="NOVE"</formula>
    </cfRule>
    <cfRule type="expression" dxfId="105" priority="11">
      <formula>$L$6="VE"</formula>
    </cfRule>
  </conditionalFormatting>
  <conditionalFormatting sqref="L76:L93">
    <cfRule type="expression" dxfId="104" priority="10">
      <formula>$L$6="NOVE"</formula>
    </cfRule>
    <cfRule type="expression" dxfId="103" priority="9">
      <formula>$L$6="VE"</formula>
    </cfRule>
  </conditionalFormatting>
  <conditionalFormatting sqref="L95:L99">
    <cfRule type="expression" dxfId="102" priority="16">
      <formula>$L$6="NOVE"</formula>
    </cfRule>
    <cfRule type="expression" dxfId="101" priority="15">
      <formula>$L$6="VE"</formula>
    </cfRule>
  </conditionalFormatting>
  <conditionalFormatting sqref="L101:L116 L118:L133 L135:L144 L146:L150">
    <cfRule type="expression" dxfId="100" priority="8">
      <formula>$L$6="NOVE"</formula>
    </cfRule>
    <cfRule type="expression" dxfId="99" priority="7">
      <formula>$L$6="VE"</formula>
    </cfRule>
  </conditionalFormatting>
  <conditionalFormatting sqref="L153">
    <cfRule type="expression" dxfId="98" priority="6">
      <formula>$L$6="NOVE"</formula>
    </cfRule>
    <cfRule type="expression" dxfId="97" priority="5">
      <formula>$L$6="VE"</formula>
    </cfRule>
  </conditionalFormatting>
  <conditionalFormatting sqref="L155:L161">
    <cfRule type="expression" dxfId="96" priority="4">
      <formula>$L$6="NOVE"</formula>
    </cfRule>
    <cfRule type="expression" dxfId="95" priority="3">
      <formula>$L$6="VE"</formula>
    </cfRule>
  </conditionalFormatting>
  <conditionalFormatting sqref="L164:L171">
    <cfRule type="expression" dxfId="94" priority="1">
      <formula>$L$6="VE"</formula>
    </cfRule>
    <cfRule type="expression" dxfId="93" priority="2">
      <formula>$L$6="NOVE"</formula>
    </cfRule>
  </conditionalFormatting>
  <dataValidations count="2">
    <dataValidation type="list" allowBlank="1" showInputMessage="1" showErrorMessage="1" sqref="K100 L162:L163 L134 L145 L151:L152 L154 L117" xr:uid="{F7C8E327-4F66-4BE3-8364-4FA528B989EB}">
      <formula1>"No change,Change"</formula1>
    </dataValidation>
    <dataValidation type="list" allowBlank="1" showInputMessage="1" showErrorMessage="1" sqref="L95:L99 L8:L44 L46:L74 L76:L93 L101:L116 L118:L133 L135:L144 L146:L150 L153 L155:L161 L164:L171" xr:uid="{24780463-4F95-4DA7-9703-5380D626FB00}">
      <formula1>IF($L$6=0,,$N$2:$N$5)</formula1>
    </dataValidation>
  </dataValidations>
  <printOptions horizontalCentered="1"/>
  <pageMargins left="0.23622047244094491" right="0.23622047244094491" top="0.74803149606299213" bottom="0.74803149606299213" header="0.31496062992125984" footer="0.31496062992125984"/>
  <pageSetup paperSize="8" scale="90" fitToHeight="0" orientation="landscape" r:id="rId1"/>
  <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CB30C-0239-472C-85BD-0C07E27F9E9F}">
  <sheetPr codeName="Tabelle6">
    <tabColor rgb="FF92D050"/>
    <outlinePr summaryBelow="0"/>
    <pageSetUpPr fitToPage="1"/>
  </sheetPr>
  <dimension ref="A1:AD189"/>
  <sheetViews>
    <sheetView topLeftCell="A43" zoomScale="85" zoomScaleNormal="85" zoomScaleSheetLayoutView="100" zoomScalePageLayoutView="85" workbookViewId="0">
      <selection activeCell="L18" sqref="L18"/>
    </sheetView>
  </sheetViews>
  <sheetFormatPr defaultColWidth="9.08984375" defaultRowHeight="12.5" outlineLevelRow="1"/>
  <cols>
    <col min="1" max="1" width="5.6328125" style="110" customWidth="1"/>
    <col min="2" max="2" width="79.36328125" style="102" customWidth="1"/>
    <col min="3" max="3" width="11.90625" style="102" customWidth="1"/>
    <col min="4" max="4" width="13.08984375" style="102" customWidth="1"/>
    <col min="5" max="5" width="11.90625" style="102" customWidth="1"/>
    <col min="6" max="6" width="13.36328125" style="102" customWidth="1"/>
    <col min="7" max="7" width="11.08984375" style="102" customWidth="1"/>
    <col min="8" max="8" width="18.54296875" style="102" customWidth="1"/>
    <col min="9" max="9" width="23.08984375" style="102" customWidth="1"/>
    <col min="10" max="10" width="22.36328125" style="102" customWidth="1"/>
    <col min="11" max="11" width="11.90625" style="113" customWidth="1"/>
    <col min="12" max="12" width="17.08984375" style="110" customWidth="1"/>
    <col min="13" max="13" width="8.08984375" style="110" customWidth="1"/>
    <col min="14" max="14" width="9.08984375" style="110" hidden="1" customWidth="1"/>
    <col min="15" max="30" width="9.08984375" style="110"/>
    <col min="31" max="16384" width="9.08984375" style="102"/>
  </cols>
  <sheetData>
    <row r="1" spans="1:14">
      <c r="B1" s="102" t="s">
        <v>147</v>
      </c>
    </row>
    <row r="2" spans="1:14" ht="56.25" customHeight="1">
      <c r="A2" s="376" t="s">
        <v>137</v>
      </c>
      <c r="B2" s="377"/>
      <c r="C2" s="112"/>
      <c r="D2" s="378" t="s">
        <v>54</v>
      </c>
      <c r="E2" s="378"/>
      <c r="F2" s="378"/>
      <c r="G2" s="378"/>
      <c r="H2" s="378"/>
      <c r="I2" s="378"/>
      <c r="J2" s="42">
        <f>'Key data'!C28</f>
        <v>0</v>
      </c>
      <c r="N2" s="110" t="s">
        <v>18</v>
      </c>
    </row>
    <row r="3" spans="1:14" ht="22.5" customHeight="1">
      <c r="A3" s="373" t="str">
        <f>IF(NOT(ISBLANK('Key data'!C8)),CONCATENATE("Agreement number: ",'Key data'!C8),"")</f>
        <v/>
      </c>
      <c r="B3" s="374"/>
      <c r="C3" s="374"/>
      <c r="D3" s="374"/>
      <c r="E3" s="374"/>
      <c r="F3" s="374"/>
      <c r="G3" s="374"/>
      <c r="H3" s="374"/>
      <c r="I3" s="374"/>
      <c r="J3" s="375"/>
      <c r="N3" s="110" t="s">
        <v>20</v>
      </c>
    </row>
    <row r="4" spans="1:14" ht="105.75" customHeight="1">
      <c r="A4" s="191"/>
      <c r="B4" s="54" t="s">
        <v>21</v>
      </c>
      <c r="C4" s="54" t="s">
        <v>22</v>
      </c>
      <c r="D4" s="55" t="s">
        <v>24</v>
      </c>
      <c r="E4" s="55" t="s">
        <v>124</v>
      </c>
      <c r="F4" s="55" t="s">
        <v>24</v>
      </c>
      <c r="G4" s="55" t="s">
        <v>125</v>
      </c>
      <c r="H4" s="115" t="s">
        <v>25</v>
      </c>
      <c r="I4" s="55" t="s">
        <v>55</v>
      </c>
      <c r="J4" s="55" t="s">
        <v>27</v>
      </c>
      <c r="L4" s="190" t="str">
        <f>IF($L$5="VE",CONCATENATE("For contract modifications:",CHAR(10),"Has this budget line changed?"),"")</f>
        <v/>
      </c>
    </row>
    <row r="5" spans="1:14" ht="17.25" customHeight="1">
      <c r="A5" s="192"/>
      <c r="B5" s="262" t="str">
        <f>IF('Key data'!C26="yes","Note: Blue fields to be filled in by the third-party recipient","")</f>
        <v/>
      </c>
      <c r="C5" s="262"/>
      <c r="D5" s="262"/>
      <c r="E5" s="262"/>
      <c r="F5" s="262"/>
      <c r="G5" s="262"/>
      <c r="H5" s="262"/>
      <c r="I5" s="263" t="str">
        <f>IF('Key data'!C26="yes"," Note: calculated automatically","")</f>
        <v/>
      </c>
      <c r="J5" s="263"/>
      <c r="L5" s="117" t="str">
        <f>IF('Key data'!C6="Modification to a contract","VE","NOVE")</f>
        <v>NOVE</v>
      </c>
    </row>
    <row r="6" spans="1:14" ht="273.64999999999998" customHeight="1">
      <c r="A6" s="193">
        <v>1</v>
      </c>
      <c r="B6" s="64" t="s">
        <v>140</v>
      </c>
      <c r="C6" s="236" t="s">
        <v>160</v>
      </c>
      <c r="D6" s="379" t="str">
        <f>IF('Key data'!C26="yes",CONCATENATE("Tooltip:",Example!O6),"")</f>
        <v/>
      </c>
      <c r="E6" s="379"/>
      <c r="F6" s="379"/>
      <c r="G6" s="379"/>
      <c r="H6" s="379"/>
      <c r="I6" s="34">
        <f>SUM(I7:I43)</f>
        <v>0</v>
      </c>
      <c r="J6" s="264" t="s">
        <v>143</v>
      </c>
      <c r="L6" s="189" t="str">
        <f>IF(L5="VE","PLEASE NOTE: GIZ cannot cover any costs that arise as a result of currency fluctuations.","")</f>
        <v/>
      </c>
    </row>
    <row r="7" spans="1:14" ht="14.15" customHeight="1">
      <c r="A7" s="22"/>
      <c r="B7" s="17"/>
      <c r="C7" s="18"/>
      <c r="D7" s="4"/>
      <c r="E7" s="3" t="s">
        <v>29</v>
      </c>
      <c r="F7" s="5"/>
      <c r="G7" s="3" t="s">
        <v>30</v>
      </c>
      <c r="H7" s="31"/>
      <c r="I7" s="27">
        <f>ROUND(D7*F7*H7,2)</f>
        <v>0</v>
      </c>
      <c r="J7" s="264"/>
      <c r="K7" s="43"/>
      <c r="L7" s="2" t="s">
        <v>31</v>
      </c>
    </row>
    <row r="8" spans="1:14" ht="14.15" customHeight="1">
      <c r="A8" s="22"/>
      <c r="B8" s="17"/>
      <c r="C8" s="17"/>
      <c r="D8" s="4"/>
      <c r="E8" s="3" t="s">
        <v>29</v>
      </c>
      <c r="F8" s="5"/>
      <c r="G8" s="3" t="s">
        <v>30</v>
      </c>
      <c r="H8" s="31"/>
      <c r="I8" s="27">
        <f t="shared" ref="I8:I43" si="0">ROUND(D8*F8*H8,2)</f>
        <v>0</v>
      </c>
      <c r="J8" s="264"/>
      <c r="L8" s="2" t="s">
        <v>31</v>
      </c>
    </row>
    <row r="9" spans="1:14" ht="14.15" customHeight="1">
      <c r="A9" s="22"/>
      <c r="B9" s="17"/>
      <c r="C9" s="17"/>
      <c r="D9" s="4"/>
      <c r="E9" s="3" t="s">
        <v>29</v>
      </c>
      <c r="F9" s="5"/>
      <c r="G9" s="3" t="s">
        <v>30</v>
      </c>
      <c r="H9" s="31"/>
      <c r="I9" s="27">
        <f t="shared" si="0"/>
        <v>0</v>
      </c>
      <c r="J9" s="264"/>
      <c r="L9" s="2" t="s">
        <v>31</v>
      </c>
    </row>
    <row r="10" spans="1:14" ht="14.15" customHeight="1">
      <c r="A10" s="22"/>
      <c r="B10" s="17"/>
      <c r="C10" s="17"/>
      <c r="D10" s="4"/>
      <c r="E10" s="3" t="s">
        <v>29</v>
      </c>
      <c r="F10" s="5"/>
      <c r="G10" s="3" t="s">
        <v>30</v>
      </c>
      <c r="H10" s="31"/>
      <c r="I10" s="27">
        <f t="shared" si="0"/>
        <v>0</v>
      </c>
      <c r="J10" s="264"/>
      <c r="L10" s="2" t="s">
        <v>31</v>
      </c>
    </row>
    <row r="11" spans="1:14" ht="14.15" customHeight="1">
      <c r="A11" s="22"/>
      <c r="B11" s="17"/>
      <c r="C11" s="17"/>
      <c r="D11" s="4"/>
      <c r="E11" s="3" t="s">
        <v>29</v>
      </c>
      <c r="F11" s="5"/>
      <c r="G11" s="3" t="s">
        <v>30</v>
      </c>
      <c r="H11" s="31"/>
      <c r="I11" s="27">
        <f t="shared" ref="I11:I32" si="1">ROUND(D11*F11*H11,2)</f>
        <v>0</v>
      </c>
      <c r="J11" s="264"/>
      <c r="L11" s="2" t="s">
        <v>31</v>
      </c>
    </row>
    <row r="12" spans="1:14" ht="14.15" customHeight="1">
      <c r="A12" s="22"/>
      <c r="B12" s="17"/>
      <c r="C12" s="17"/>
      <c r="D12" s="4"/>
      <c r="E12" s="3" t="s">
        <v>29</v>
      </c>
      <c r="F12" s="5"/>
      <c r="G12" s="3" t="s">
        <v>30</v>
      </c>
      <c r="H12" s="31"/>
      <c r="I12" s="27">
        <f t="shared" si="1"/>
        <v>0</v>
      </c>
      <c r="J12" s="264"/>
      <c r="L12" s="2" t="s">
        <v>31</v>
      </c>
    </row>
    <row r="13" spans="1:14" ht="14.15" customHeight="1">
      <c r="A13" s="22"/>
      <c r="B13" s="17"/>
      <c r="C13" s="17"/>
      <c r="D13" s="4"/>
      <c r="E13" s="3" t="s">
        <v>29</v>
      </c>
      <c r="F13" s="5"/>
      <c r="G13" s="3" t="s">
        <v>30</v>
      </c>
      <c r="H13" s="31"/>
      <c r="I13" s="27">
        <f t="shared" si="1"/>
        <v>0</v>
      </c>
      <c r="J13" s="264"/>
      <c r="L13" s="2" t="s">
        <v>31</v>
      </c>
    </row>
    <row r="14" spans="1:14" ht="14.15" customHeight="1" outlineLevel="1">
      <c r="A14" s="22"/>
      <c r="B14" s="17"/>
      <c r="C14" s="17"/>
      <c r="D14" s="4"/>
      <c r="E14" s="3" t="s">
        <v>29</v>
      </c>
      <c r="F14" s="5"/>
      <c r="G14" s="3" t="s">
        <v>30</v>
      </c>
      <c r="H14" s="31"/>
      <c r="I14" s="27">
        <f t="shared" si="1"/>
        <v>0</v>
      </c>
      <c r="J14" s="264"/>
      <c r="L14" s="2" t="s">
        <v>31</v>
      </c>
    </row>
    <row r="15" spans="1:14" ht="14.15" customHeight="1" outlineLevel="1">
      <c r="A15" s="22"/>
      <c r="B15" s="17"/>
      <c r="C15" s="17"/>
      <c r="D15" s="8"/>
      <c r="E15" s="3" t="s">
        <v>29</v>
      </c>
      <c r="F15" s="5"/>
      <c r="G15" s="3" t="s">
        <v>30</v>
      </c>
      <c r="H15" s="31"/>
      <c r="I15" s="29">
        <f t="shared" si="1"/>
        <v>0</v>
      </c>
      <c r="J15" s="264"/>
      <c r="L15" s="2" t="s">
        <v>31</v>
      </c>
    </row>
    <row r="16" spans="1:14" ht="14.15" customHeight="1" outlineLevel="1">
      <c r="A16" s="22"/>
      <c r="B16" s="17"/>
      <c r="C16" s="17"/>
      <c r="D16" s="8"/>
      <c r="E16" s="3" t="s">
        <v>29</v>
      </c>
      <c r="F16" s="5"/>
      <c r="G16" s="3" t="s">
        <v>30</v>
      </c>
      <c r="H16" s="31"/>
      <c r="I16" s="29">
        <f t="shared" si="1"/>
        <v>0</v>
      </c>
      <c r="J16" s="264"/>
      <c r="L16" s="2" t="s">
        <v>31</v>
      </c>
    </row>
    <row r="17" spans="1:12" ht="14.15" customHeight="1" outlineLevel="1">
      <c r="A17" s="22"/>
      <c r="B17" s="17"/>
      <c r="C17" s="17"/>
      <c r="D17" s="8"/>
      <c r="E17" s="3" t="s">
        <v>29</v>
      </c>
      <c r="F17" s="5"/>
      <c r="G17" s="3" t="s">
        <v>30</v>
      </c>
      <c r="H17" s="31"/>
      <c r="I17" s="29">
        <f t="shared" si="1"/>
        <v>0</v>
      </c>
      <c r="J17" s="264"/>
      <c r="L17" s="2" t="s">
        <v>31</v>
      </c>
    </row>
    <row r="18" spans="1:12" ht="14.15" customHeight="1" outlineLevel="1">
      <c r="A18" s="22"/>
      <c r="B18" s="17"/>
      <c r="C18" s="17"/>
      <c r="D18" s="8"/>
      <c r="E18" s="3" t="s">
        <v>29</v>
      </c>
      <c r="F18" s="5"/>
      <c r="G18" s="3" t="s">
        <v>30</v>
      </c>
      <c r="H18" s="31"/>
      <c r="I18" s="29">
        <f>ROUND(D18*F18*H18,2)</f>
        <v>0</v>
      </c>
      <c r="J18" s="264"/>
      <c r="L18" s="2" t="s">
        <v>31</v>
      </c>
    </row>
    <row r="19" spans="1:12" ht="14.15" customHeight="1" outlineLevel="1">
      <c r="A19" s="22"/>
      <c r="B19" s="17"/>
      <c r="C19" s="17"/>
      <c r="D19" s="8"/>
      <c r="E19" s="3" t="s">
        <v>29</v>
      </c>
      <c r="F19" s="5"/>
      <c r="G19" s="3" t="s">
        <v>30</v>
      </c>
      <c r="H19" s="31"/>
      <c r="I19" s="29">
        <f t="shared" si="1"/>
        <v>0</v>
      </c>
      <c r="J19" s="264"/>
      <c r="L19" s="2" t="s">
        <v>31</v>
      </c>
    </row>
    <row r="20" spans="1:12" ht="14.15" customHeight="1" outlineLevel="1">
      <c r="A20" s="22"/>
      <c r="B20" s="17"/>
      <c r="C20" s="17"/>
      <c r="D20" s="8"/>
      <c r="E20" s="3" t="s">
        <v>29</v>
      </c>
      <c r="F20" s="5"/>
      <c r="G20" s="3" t="s">
        <v>30</v>
      </c>
      <c r="H20" s="31"/>
      <c r="I20" s="29">
        <f t="shared" si="1"/>
        <v>0</v>
      </c>
      <c r="J20" s="264"/>
      <c r="L20" s="2" t="s">
        <v>31</v>
      </c>
    </row>
    <row r="21" spans="1:12" ht="14.15" customHeight="1" outlineLevel="1">
      <c r="A21" s="22"/>
      <c r="B21" s="6"/>
      <c r="C21" s="6"/>
      <c r="D21" s="8"/>
      <c r="E21" s="3" t="s">
        <v>29</v>
      </c>
      <c r="F21" s="5"/>
      <c r="G21" s="3" t="s">
        <v>30</v>
      </c>
      <c r="H21" s="31"/>
      <c r="I21" s="29">
        <f t="shared" ref="I21:I31" si="2">ROUND(D21*F21*H21,2)</f>
        <v>0</v>
      </c>
      <c r="J21" s="264"/>
      <c r="L21" s="2" t="s">
        <v>31</v>
      </c>
    </row>
    <row r="22" spans="1:12" ht="14.15" customHeight="1" outlineLevel="1">
      <c r="A22" s="22"/>
      <c r="B22" s="17"/>
      <c r="C22" s="17"/>
      <c r="D22" s="8"/>
      <c r="E22" s="3" t="s">
        <v>29</v>
      </c>
      <c r="F22" s="5"/>
      <c r="G22" s="3" t="s">
        <v>30</v>
      </c>
      <c r="H22" s="31"/>
      <c r="I22" s="29">
        <f t="shared" si="2"/>
        <v>0</v>
      </c>
      <c r="J22" s="264"/>
      <c r="L22" s="2" t="s">
        <v>31</v>
      </c>
    </row>
    <row r="23" spans="1:12" ht="14.15" customHeight="1" outlineLevel="1">
      <c r="A23" s="22"/>
      <c r="B23" s="17"/>
      <c r="C23" s="17"/>
      <c r="D23" s="8"/>
      <c r="E23" s="3" t="s">
        <v>29</v>
      </c>
      <c r="F23" s="5"/>
      <c r="G23" s="3" t="s">
        <v>30</v>
      </c>
      <c r="H23" s="31"/>
      <c r="I23" s="29">
        <f t="shared" si="2"/>
        <v>0</v>
      </c>
      <c r="J23" s="264"/>
      <c r="L23" s="2" t="s">
        <v>31</v>
      </c>
    </row>
    <row r="24" spans="1:12" ht="14.15" customHeight="1" outlineLevel="1">
      <c r="A24" s="22"/>
      <c r="B24" s="17"/>
      <c r="C24" s="17"/>
      <c r="D24" s="8"/>
      <c r="E24" s="3" t="s">
        <v>29</v>
      </c>
      <c r="F24" s="5"/>
      <c r="G24" s="3" t="s">
        <v>30</v>
      </c>
      <c r="H24" s="31"/>
      <c r="I24" s="29">
        <f t="shared" si="2"/>
        <v>0</v>
      </c>
      <c r="J24" s="264"/>
      <c r="L24" s="2" t="s">
        <v>31</v>
      </c>
    </row>
    <row r="25" spans="1:12" ht="14.15" customHeight="1" outlineLevel="1">
      <c r="A25" s="22"/>
      <c r="B25" s="17"/>
      <c r="C25" s="17"/>
      <c r="D25" s="8"/>
      <c r="E25" s="3" t="s">
        <v>29</v>
      </c>
      <c r="F25" s="5"/>
      <c r="G25" s="3" t="s">
        <v>30</v>
      </c>
      <c r="H25" s="31"/>
      <c r="I25" s="29">
        <f t="shared" si="2"/>
        <v>0</v>
      </c>
      <c r="J25" s="264"/>
      <c r="L25" s="2" t="s">
        <v>31</v>
      </c>
    </row>
    <row r="26" spans="1:12" ht="14.15" customHeight="1" outlineLevel="1">
      <c r="A26" s="22"/>
      <c r="B26" s="17"/>
      <c r="C26" s="17"/>
      <c r="D26" s="8"/>
      <c r="E26" s="3" t="s">
        <v>29</v>
      </c>
      <c r="F26" s="5"/>
      <c r="G26" s="3" t="s">
        <v>30</v>
      </c>
      <c r="H26" s="31"/>
      <c r="I26" s="29">
        <f t="shared" si="2"/>
        <v>0</v>
      </c>
      <c r="J26" s="264"/>
      <c r="L26" s="2" t="s">
        <v>31</v>
      </c>
    </row>
    <row r="27" spans="1:12" ht="14.15" customHeight="1" outlineLevel="1">
      <c r="A27" s="22"/>
      <c r="B27" s="17"/>
      <c r="C27" s="17"/>
      <c r="D27" s="8"/>
      <c r="E27" s="3" t="s">
        <v>29</v>
      </c>
      <c r="F27" s="5"/>
      <c r="G27" s="3" t="s">
        <v>30</v>
      </c>
      <c r="H27" s="31"/>
      <c r="I27" s="29">
        <f t="shared" si="2"/>
        <v>0</v>
      </c>
      <c r="J27" s="264"/>
      <c r="L27" s="2" t="s">
        <v>31</v>
      </c>
    </row>
    <row r="28" spans="1:12" ht="14.15" customHeight="1" outlineLevel="1">
      <c r="A28" s="22"/>
      <c r="B28" s="17"/>
      <c r="C28" s="17"/>
      <c r="D28" s="8"/>
      <c r="E28" s="3" t="s">
        <v>29</v>
      </c>
      <c r="F28" s="5"/>
      <c r="G28" s="3" t="s">
        <v>30</v>
      </c>
      <c r="H28" s="31"/>
      <c r="I28" s="29">
        <f t="shared" si="2"/>
        <v>0</v>
      </c>
      <c r="J28" s="264"/>
      <c r="L28" s="2" t="s">
        <v>31</v>
      </c>
    </row>
    <row r="29" spans="1:12" ht="14.15" customHeight="1" outlineLevel="1">
      <c r="A29" s="22"/>
      <c r="B29" s="17"/>
      <c r="C29" s="17"/>
      <c r="D29" s="8"/>
      <c r="E29" s="3" t="s">
        <v>29</v>
      </c>
      <c r="F29" s="5"/>
      <c r="G29" s="3" t="s">
        <v>30</v>
      </c>
      <c r="H29" s="31"/>
      <c r="I29" s="29">
        <f t="shared" si="2"/>
        <v>0</v>
      </c>
      <c r="J29" s="264"/>
      <c r="L29" s="2" t="s">
        <v>31</v>
      </c>
    </row>
    <row r="30" spans="1:12" ht="14.15" customHeight="1" outlineLevel="1">
      <c r="A30" s="22"/>
      <c r="B30" s="17"/>
      <c r="C30" s="17"/>
      <c r="D30" s="8"/>
      <c r="E30" s="3" t="s">
        <v>29</v>
      </c>
      <c r="F30" s="5"/>
      <c r="G30" s="3" t="s">
        <v>30</v>
      </c>
      <c r="H30" s="31"/>
      <c r="I30" s="29">
        <f t="shared" si="2"/>
        <v>0</v>
      </c>
      <c r="J30" s="264"/>
      <c r="L30" s="2" t="s">
        <v>31</v>
      </c>
    </row>
    <row r="31" spans="1:12" ht="14.15" customHeight="1" outlineLevel="1">
      <c r="A31" s="22"/>
      <c r="B31" s="17"/>
      <c r="C31" s="17"/>
      <c r="D31" s="8"/>
      <c r="E31" s="3" t="s">
        <v>29</v>
      </c>
      <c r="F31" s="5"/>
      <c r="G31" s="3" t="s">
        <v>30</v>
      </c>
      <c r="H31" s="31"/>
      <c r="I31" s="29">
        <f t="shared" si="2"/>
        <v>0</v>
      </c>
      <c r="J31" s="264"/>
      <c r="L31" s="2" t="s">
        <v>31</v>
      </c>
    </row>
    <row r="32" spans="1:12" ht="14.15" customHeight="1" outlineLevel="1">
      <c r="A32" s="22"/>
      <c r="B32" s="6"/>
      <c r="C32" s="6"/>
      <c r="D32" s="8"/>
      <c r="E32" s="3" t="s">
        <v>29</v>
      </c>
      <c r="F32" s="5"/>
      <c r="G32" s="3" t="s">
        <v>30</v>
      </c>
      <c r="H32" s="31"/>
      <c r="I32" s="29">
        <f t="shared" si="1"/>
        <v>0</v>
      </c>
      <c r="J32" s="264"/>
      <c r="L32" s="2" t="s">
        <v>31</v>
      </c>
    </row>
    <row r="33" spans="1:12" ht="14.15" customHeight="1" outlineLevel="1">
      <c r="A33" s="22"/>
      <c r="B33" s="17"/>
      <c r="C33" s="17"/>
      <c r="D33" s="8"/>
      <c r="E33" s="3" t="s">
        <v>29</v>
      </c>
      <c r="F33" s="5"/>
      <c r="G33" s="3" t="s">
        <v>30</v>
      </c>
      <c r="H33" s="31"/>
      <c r="I33" s="29">
        <f t="shared" si="0"/>
        <v>0</v>
      </c>
      <c r="J33" s="264"/>
      <c r="L33" s="2" t="s">
        <v>31</v>
      </c>
    </row>
    <row r="34" spans="1:12" ht="14.15" customHeight="1" outlineLevel="1">
      <c r="A34" s="22"/>
      <c r="B34" s="17"/>
      <c r="C34" s="17"/>
      <c r="D34" s="8"/>
      <c r="E34" s="3" t="s">
        <v>29</v>
      </c>
      <c r="F34" s="5"/>
      <c r="G34" s="3" t="s">
        <v>30</v>
      </c>
      <c r="H34" s="31"/>
      <c r="I34" s="29">
        <f t="shared" si="0"/>
        <v>0</v>
      </c>
      <c r="J34" s="264"/>
      <c r="L34" s="2" t="s">
        <v>31</v>
      </c>
    </row>
    <row r="35" spans="1:12" ht="14.15" customHeight="1" outlineLevel="1">
      <c r="A35" s="22"/>
      <c r="B35" s="17"/>
      <c r="C35" s="17"/>
      <c r="D35" s="8"/>
      <c r="E35" s="3" t="s">
        <v>29</v>
      </c>
      <c r="F35" s="5"/>
      <c r="G35" s="3" t="s">
        <v>30</v>
      </c>
      <c r="H35" s="31"/>
      <c r="I35" s="29">
        <f t="shared" si="0"/>
        <v>0</v>
      </c>
      <c r="J35" s="264"/>
      <c r="L35" s="2" t="s">
        <v>31</v>
      </c>
    </row>
    <row r="36" spans="1:12" ht="14.15" customHeight="1" outlineLevel="1">
      <c r="A36" s="22"/>
      <c r="B36" s="17"/>
      <c r="C36" s="17"/>
      <c r="D36" s="8"/>
      <c r="E36" s="3" t="s">
        <v>29</v>
      </c>
      <c r="F36" s="5"/>
      <c r="G36" s="3" t="s">
        <v>30</v>
      </c>
      <c r="H36" s="31"/>
      <c r="I36" s="29">
        <f t="shared" si="0"/>
        <v>0</v>
      </c>
      <c r="J36" s="264"/>
      <c r="L36" s="2" t="s">
        <v>31</v>
      </c>
    </row>
    <row r="37" spans="1:12" ht="14.15" customHeight="1" outlineLevel="1">
      <c r="A37" s="22"/>
      <c r="B37" s="17"/>
      <c r="C37" s="17"/>
      <c r="D37" s="8"/>
      <c r="E37" s="3" t="s">
        <v>29</v>
      </c>
      <c r="F37" s="5"/>
      <c r="G37" s="3" t="s">
        <v>30</v>
      </c>
      <c r="H37" s="31"/>
      <c r="I37" s="29">
        <f t="shared" si="0"/>
        <v>0</v>
      </c>
      <c r="J37" s="264"/>
      <c r="L37" s="2" t="s">
        <v>31</v>
      </c>
    </row>
    <row r="38" spans="1:12" ht="14.15" customHeight="1" outlineLevel="1">
      <c r="A38" s="22"/>
      <c r="B38" s="17"/>
      <c r="C38" s="17"/>
      <c r="D38" s="8"/>
      <c r="E38" s="3" t="s">
        <v>29</v>
      </c>
      <c r="F38" s="5"/>
      <c r="G38" s="3" t="s">
        <v>30</v>
      </c>
      <c r="H38" s="31"/>
      <c r="I38" s="29">
        <f t="shared" si="0"/>
        <v>0</v>
      </c>
      <c r="J38" s="264"/>
      <c r="L38" s="2" t="s">
        <v>31</v>
      </c>
    </row>
    <row r="39" spans="1:12" ht="14.15" customHeight="1" outlineLevel="1">
      <c r="A39" s="22"/>
      <c r="B39" s="17"/>
      <c r="C39" s="17"/>
      <c r="D39" s="8"/>
      <c r="E39" s="3" t="s">
        <v>29</v>
      </c>
      <c r="F39" s="5"/>
      <c r="G39" s="3" t="s">
        <v>30</v>
      </c>
      <c r="H39" s="31"/>
      <c r="I39" s="29">
        <f t="shared" si="0"/>
        <v>0</v>
      </c>
      <c r="J39" s="264"/>
      <c r="L39" s="2" t="s">
        <v>31</v>
      </c>
    </row>
    <row r="40" spans="1:12" ht="14.15" customHeight="1" outlineLevel="1">
      <c r="A40" s="22"/>
      <c r="B40" s="17"/>
      <c r="C40" s="17"/>
      <c r="D40" s="8"/>
      <c r="E40" s="3" t="s">
        <v>29</v>
      </c>
      <c r="F40" s="5"/>
      <c r="G40" s="3" t="s">
        <v>30</v>
      </c>
      <c r="H40" s="31"/>
      <c r="I40" s="29">
        <f t="shared" si="0"/>
        <v>0</v>
      </c>
      <c r="J40" s="264"/>
      <c r="L40" s="2" t="s">
        <v>31</v>
      </c>
    </row>
    <row r="41" spans="1:12" ht="14.15" customHeight="1" outlineLevel="1">
      <c r="A41" s="22"/>
      <c r="B41" s="17"/>
      <c r="C41" s="17"/>
      <c r="D41" s="8"/>
      <c r="E41" s="3" t="s">
        <v>29</v>
      </c>
      <c r="F41" s="5"/>
      <c r="G41" s="3" t="s">
        <v>30</v>
      </c>
      <c r="H41" s="31"/>
      <c r="I41" s="29">
        <f t="shared" si="0"/>
        <v>0</v>
      </c>
      <c r="J41" s="264"/>
      <c r="L41" s="2" t="s">
        <v>31</v>
      </c>
    </row>
    <row r="42" spans="1:12" ht="14.15" customHeight="1" outlineLevel="1">
      <c r="A42" s="22"/>
      <c r="B42" s="17"/>
      <c r="C42" s="17"/>
      <c r="D42" s="8"/>
      <c r="E42" s="3" t="s">
        <v>29</v>
      </c>
      <c r="F42" s="5"/>
      <c r="G42" s="3" t="s">
        <v>30</v>
      </c>
      <c r="H42" s="31"/>
      <c r="I42" s="29">
        <f t="shared" si="0"/>
        <v>0</v>
      </c>
      <c r="J42" s="264"/>
      <c r="L42" s="2" t="s">
        <v>31</v>
      </c>
    </row>
    <row r="43" spans="1:12" ht="14.15" customHeight="1" outlineLevel="1">
      <c r="A43" s="22"/>
      <c r="B43" s="6"/>
      <c r="C43" s="6"/>
      <c r="D43" s="8"/>
      <c r="E43" s="3" t="s">
        <v>29</v>
      </c>
      <c r="F43" s="5"/>
      <c r="G43" s="3" t="s">
        <v>30</v>
      </c>
      <c r="H43" s="31"/>
      <c r="I43" s="29">
        <f t="shared" si="0"/>
        <v>0</v>
      </c>
      <c r="J43" s="264"/>
      <c r="L43" s="2" t="s">
        <v>31</v>
      </c>
    </row>
    <row r="44" spans="1:12" ht="138.75" customHeight="1">
      <c r="A44" s="194">
        <v>2</v>
      </c>
      <c r="B44" s="64" t="s">
        <v>32</v>
      </c>
      <c r="C44" s="235" t="s">
        <v>161</v>
      </c>
      <c r="D44" s="336" t="str">
        <f>IF('Key data'!C26="yes",CONCATENATE("Tooltip:",Example!O12),"")</f>
        <v/>
      </c>
      <c r="E44" s="336"/>
      <c r="F44" s="336"/>
      <c r="G44" s="336"/>
      <c r="H44" s="336"/>
      <c r="I44" s="34">
        <f>SUM(I45:I61)</f>
        <v>0</v>
      </c>
      <c r="J44" s="264"/>
    </row>
    <row r="45" spans="1:12" ht="14.15" customHeight="1">
      <c r="A45" s="22"/>
      <c r="B45" s="18"/>
      <c r="C45" s="18"/>
      <c r="D45" s="370" t="s">
        <v>33</v>
      </c>
      <c r="E45" s="371"/>
      <c r="F45" s="371"/>
      <c r="G45" s="371"/>
      <c r="H45" s="372"/>
      <c r="I45" s="31">
        <v>0</v>
      </c>
      <c r="J45" s="264"/>
      <c r="L45" s="2" t="s">
        <v>31</v>
      </c>
    </row>
    <row r="46" spans="1:12" ht="14.15" customHeight="1">
      <c r="A46" s="22"/>
      <c r="B46" s="17"/>
      <c r="C46" s="17"/>
      <c r="D46" s="370" t="s">
        <v>33</v>
      </c>
      <c r="E46" s="371"/>
      <c r="F46" s="371"/>
      <c r="G46" s="371"/>
      <c r="H46" s="372"/>
      <c r="I46" s="31">
        <v>0</v>
      </c>
      <c r="J46" s="264"/>
      <c r="L46" s="2" t="s">
        <v>31</v>
      </c>
    </row>
    <row r="47" spans="1:12" ht="14.15" customHeight="1">
      <c r="A47" s="22"/>
      <c r="B47" s="6"/>
      <c r="C47" s="6"/>
      <c r="D47" s="370" t="s">
        <v>33</v>
      </c>
      <c r="E47" s="371"/>
      <c r="F47" s="371"/>
      <c r="G47" s="371"/>
      <c r="H47" s="372"/>
      <c r="I47" s="31">
        <v>0</v>
      </c>
      <c r="J47" s="264"/>
      <c r="L47" s="2" t="s">
        <v>31</v>
      </c>
    </row>
    <row r="48" spans="1:12" ht="14.15" customHeight="1">
      <c r="A48" s="22"/>
      <c r="B48" s="6"/>
      <c r="C48" s="6"/>
      <c r="D48" s="370" t="s">
        <v>33</v>
      </c>
      <c r="E48" s="371"/>
      <c r="F48" s="371"/>
      <c r="G48" s="371"/>
      <c r="H48" s="372"/>
      <c r="I48" s="31">
        <v>0</v>
      </c>
      <c r="J48" s="264"/>
      <c r="L48" s="2" t="s">
        <v>31</v>
      </c>
    </row>
    <row r="49" spans="1:12" ht="14.15" customHeight="1">
      <c r="A49" s="22"/>
      <c r="B49" s="6"/>
      <c r="C49" s="6"/>
      <c r="D49" s="370" t="s">
        <v>33</v>
      </c>
      <c r="E49" s="371"/>
      <c r="F49" s="371"/>
      <c r="G49" s="371"/>
      <c r="H49" s="372"/>
      <c r="I49" s="31">
        <v>0</v>
      </c>
      <c r="J49" s="264"/>
      <c r="L49" s="2" t="s">
        <v>31</v>
      </c>
    </row>
    <row r="50" spans="1:12" ht="14.15" customHeight="1" outlineLevel="1">
      <c r="A50" s="22"/>
      <c r="B50" s="6"/>
      <c r="C50" s="6"/>
      <c r="D50" s="370" t="s">
        <v>33</v>
      </c>
      <c r="E50" s="371"/>
      <c r="F50" s="371"/>
      <c r="G50" s="371"/>
      <c r="H50" s="372"/>
      <c r="I50" s="31">
        <v>0</v>
      </c>
      <c r="J50" s="264"/>
      <c r="L50" s="2" t="s">
        <v>31</v>
      </c>
    </row>
    <row r="51" spans="1:12" ht="14.15" customHeight="1" outlineLevel="1">
      <c r="A51" s="22"/>
      <c r="B51" s="18"/>
      <c r="C51" s="18"/>
      <c r="D51" s="370" t="s">
        <v>33</v>
      </c>
      <c r="E51" s="371"/>
      <c r="F51" s="371"/>
      <c r="G51" s="371"/>
      <c r="H51" s="372"/>
      <c r="I51" s="31">
        <v>0</v>
      </c>
      <c r="J51" s="264"/>
      <c r="L51" s="2" t="s">
        <v>31</v>
      </c>
    </row>
    <row r="52" spans="1:12" ht="14.15" customHeight="1" outlineLevel="1">
      <c r="A52" s="22"/>
      <c r="B52" s="18"/>
      <c r="C52" s="18"/>
      <c r="D52" s="370" t="s">
        <v>33</v>
      </c>
      <c r="E52" s="371"/>
      <c r="F52" s="371"/>
      <c r="G52" s="371"/>
      <c r="H52" s="372"/>
      <c r="I52" s="31">
        <v>0</v>
      </c>
      <c r="J52" s="264"/>
      <c r="L52" s="2" t="s">
        <v>31</v>
      </c>
    </row>
    <row r="53" spans="1:12" ht="14.15" customHeight="1" outlineLevel="1">
      <c r="A53" s="22"/>
      <c r="B53" s="18"/>
      <c r="C53" s="18"/>
      <c r="D53" s="370" t="s">
        <v>33</v>
      </c>
      <c r="E53" s="371"/>
      <c r="F53" s="371"/>
      <c r="G53" s="371"/>
      <c r="H53" s="372"/>
      <c r="I53" s="31">
        <v>0</v>
      </c>
      <c r="J53" s="264"/>
      <c r="L53" s="2" t="s">
        <v>31</v>
      </c>
    </row>
    <row r="54" spans="1:12" ht="14.15" customHeight="1" outlineLevel="1">
      <c r="A54" s="22"/>
      <c r="B54" s="18"/>
      <c r="C54" s="18"/>
      <c r="D54" s="370" t="s">
        <v>33</v>
      </c>
      <c r="E54" s="371"/>
      <c r="F54" s="371"/>
      <c r="G54" s="371"/>
      <c r="H54" s="372"/>
      <c r="I54" s="31">
        <v>0</v>
      </c>
      <c r="J54" s="264"/>
      <c r="L54" s="2" t="s">
        <v>31</v>
      </c>
    </row>
    <row r="55" spans="1:12" ht="14.15" customHeight="1" outlineLevel="1">
      <c r="A55" s="22"/>
      <c r="B55" s="6"/>
      <c r="C55" s="6"/>
      <c r="D55" s="370" t="s">
        <v>33</v>
      </c>
      <c r="E55" s="371"/>
      <c r="F55" s="371"/>
      <c r="G55" s="371"/>
      <c r="H55" s="372"/>
      <c r="I55" s="31">
        <v>0</v>
      </c>
      <c r="J55" s="264"/>
      <c r="L55" s="2" t="s">
        <v>31</v>
      </c>
    </row>
    <row r="56" spans="1:12" ht="14.15" customHeight="1" outlineLevel="1">
      <c r="A56" s="22"/>
      <c r="B56" s="6"/>
      <c r="C56" s="6"/>
      <c r="D56" s="370" t="s">
        <v>33</v>
      </c>
      <c r="E56" s="371"/>
      <c r="F56" s="371"/>
      <c r="G56" s="371"/>
      <c r="H56" s="372"/>
      <c r="I56" s="31">
        <v>0</v>
      </c>
      <c r="J56" s="264"/>
      <c r="L56" s="2" t="s">
        <v>31</v>
      </c>
    </row>
    <row r="57" spans="1:12" ht="14.15" customHeight="1" outlineLevel="1">
      <c r="A57" s="22"/>
      <c r="B57" s="6"/>
      <c r="C57" s="6"/>
      <c r="D57" s="370" t="s">
        <v>33</v>
      </c>
      <c r="E57" s="371"/>
      <c r="F57" s="371"/>
      <c r="G57" s="371"/>
      <c r="H57" s="372"/>
      <c r="I57" s="31">
        <v>0</v>
      </c>
      <c r="J57" s="264"/>
      <c r="L57" s="2" t="s">
        <v>31</v>
      </c>
    </row>
    <row r="58" spans="1:12" ht="14.15" customHeight="1" outlineLevel="1">
      <c r="A58" s="22"/>
      <c r="B58" s="18"/>
      <c r="C58" s="18"/>
      <c r="D58" s="370" t="s">
        <v>33</v>
      </c>
      <c r="E58" s="371"/>
      <c r="F58" s="371"/>
      <c r="G58" s="371"/>
      <c r="H58" s="372"/>
      <c r="I58" s="31">
        <v>0</v>
      </c>
      <c r="J58" s="264"/>
      <c r="L58" s="2" t="s">
        <v>31</v>
      </c>
    </row>
    <row r="59" spans="1:12" ht="14.15" customHeight="1" outlineLevel="1">
      <c r="A59" s="22"/>
      <c r="B59" s="18"/>
      <c r="C59" s="18"/>
      <c r="D59" s="370" t="s">
        <v>33</v>
      </c>
      <c r="E59" s="371"/>
      <c r="F59" s="371"/>
      <c r="G59" s="371"/>
      <c r="H59" s="372"/>
      <c r="I59" s="31">
        <v>0</v>
      </c>
      <c r="J59" s="264"/>
      <c r="L59" s="2" t="s">
        <v>31</v>
      </c>
    </row>
    <row r="60" spans="1:12" ht="14.15" customHeight="1" outlineLevel="1">
      <c r="A60" s="22"/>
      <c r="B60" s="18"/>
      <c r="C60" s="18"/>
      <c r="D60" s="370" t="s">
        <v>33</v>
      </c>
      <c r="E60" s="371"/>
      <c r="F60" s="371"/>
      <c r="G60" s="371"/>
      <c r="H60" s="372"/>
      <c r="I60" s="31">
        <v>0</v>
      </c>
      <c r="J60" s="264"/>
      <c r="L60" s="2" t="s">
        <v>31</v>
      </c>
    </row>
    <row r="61" spans="1:12" ht="14.15" customHeight="1" outlineLevel="1">
      <c r="A61" s="22"/>
      <c r="B61" s="18"/>
      <c r="C61" s="18"/>
      <c r="D61" s="370" t="s">
        <v>33</v>
      </c>
      <c r="E61" s="371"/>
      <c r="F61" s="371"/>
      <c r="G61" s="371"/>
      <c r="H61" s="372"/>
      <c r="I61" s="31">
        <v>0</v>
      </c>
      <c r="J61" s="264"/>
      <c r="L61" s="2" t="s">
        <v>31</v>
      </c>
    </row>
    <row r="62" spans="1:12" ht="133.5" customHeight="1">
      <c r="A62" s="195">
        <v>3</v>
      </c>
      <c r="B62" s="84" t="s">
        <v>142</v>
      </c>
      <c r="C62" s="234" t="s">
        <v>162</v>
      </c>
      <c r="D62" s="336" t="str">
        <f>IF('Key data'!C26="yes",CONCATENATE("Tooltip:",Example!O23),"")</f>
        <v/>
      </c>
      <c r="E62" s="336"/>
      <c r="F62" s="336"/>
      <c r="G62" s="336"/>
      <c r="H62" s="336"/>
      <c r="I62" s="34">
        <f>SUM(I63:I78)</f>
        <v>0</v>
      </c>
      <c r="J62" s="264"/>
    </row>
    <row r="63" spans="1:12" ht="14.15" customHeight="1">
      <c r="A63" s="22"/>
      <c r="B63" s="17"/>
      <c r="C63" s="25"/>
      <c r="D63" s="341"/>
      <c r="E63" s="342"/>
      <c r="F63" s="342"/>
      <c r="G63" s="342"/>
      <c r="H63" s="343"/>
      <c r="I63" s="31">
        <v>0</v>
      </c>
      <c r="J63" s="264"/>
      <c r="L63" s="2" t="s">
        <v>31</v>
      </c>
    </row>
    <row r="64" spans="1:12" ht="14.15" customHeight="1">
      <c r="A64" s="24"/>
      <c r="B64" s="17"/>
      <c r="C64" s="25"/>
      <c r="D64" s="341"/>
      <c r="E64" s="342"/>
      <c r="F64" s="342"/>
      <c r="G64" s="342"/>
      <c r="H64" s="343"/>
      <c r="I64" s="31">
        <v>0</v>
      </c>
      <c r="J64" s="264"/>
      <c r="L64" s="2" t="s">
        <v>31</v>
      </c>
    </row>
    <row r="65" spans="1:12" ht="14.15" customHeight="1">
      <c r="A65" s="22"/>
      <c r="B65" s="17"/>
      <c r="C65" s="25"/>
      <c r="D65" s="341"/>
      <c r="E65" s="342"/>
      <c r="F65" s="342"/>
      <c r="G65" s="342"/>
      <c r="H65" s="343"/>
      <c r="I65" s="31">
        <v>0</v>
      </c>
      <c r="J65" s="264"/>
      <c r="L65" s="2" t="s">
        <v>31</v>
      </c>
    </row>
    <row r="66" spans="1:12" ht="14.15" customHeight="1">
      <c r="A66" s="22"/>
      <c r="B66" s="17"/>
      <c r="C66" s="25"/>
      <c r="D66" s="341"/>
      <c r="E66" s="342"/>
      <c r="F66" s="342"/>
      <c r="G66" s="342"/>
      <c r="H66" s="343"/>
      <c r="I66" s="31">
        <v>0</v>
      </c>
      <c r="J66" s="264"/>
      <c r="L66" s="2" t="s">
        <v>31</v>
      </c>
    </row>
    <row r="67" spans="1:12" ht="14.15" customHeight="1" outlineLevel="1">
      <c r="A67" s="22"/>
      <c r="B67" s="17"/>
      <c r="C67" s="25"/>
      <c r="D67" s="341"/>
      <c r="E67" s="342"/>
      <c r="F67" s="342"/>
      <c r="G67" s="342"/>
      <c r="H67" s="343"/>
      <c r="I67" s="31">
        <v>0</v>
      </c>
      <c r="J67" s="264"/>
      <c r="L67" s="2" t="s">
        <v>31</v>
      </c>
    </row>
    <row r="68" spans="1:12" ht="14.15" customHeight="1" outlineLevel="1">
      <c r="A68" s="24"/>
      <c r="B68" s="17"/>
      <c r="C68" s="25"/>
      <c r="D68" s="341"/>
      <c r="E68" s="342"/>
      <c r="F68" s="342"/>
      <c r="G68" s="342"/>
      <c r="H68" s="343"/>
      <c r="I68" s="31">
        <v>0</v>
      </c>
      <c r="J68" s="264"/>
      <c r="L68" s="2" t="s">
        <v>31</v>
      </c>
    </row>
    <row r="69" spans="1:12" ht="14.15" customHeight="1" outlineLevel="1">
      <c r="A69" s="24"/>
      <c r="B69" s="17"/>
      <c r="C69" s="25"/>
      <c r="D69" s="341"/>
      <c r="E69" s="342"/>
      <c r="F69" s="342"/>
      <c r="G69" s="342"/>
      <c r="H69" s="343"/>
      <c r="I69" s="31">
        <v>0</v>
      </c>
      <c r="J69" s="264"/>
      <c r="L69" s="2" t="s">
        <v>31</v>
      </c>
    </row>
    <row r="70" spans="1:12" ht="14.15" customHeight="1" outlineLevel="1">
      <c r="A70" s="24"/>
      <c r="B70" s="17"/>
      <c r="C70" s="25"/>
      <c r="D70" s="341"/>
      <c r="E70" s="342"/>
      <c r="F70" s="342"/>
      <c r="G70" s="342"/>
      <c r="H70" s="343"/>
      <c r="I70" s="31">
        <v>0</v>
      </c>
      <c r="J70" s="264"/>
      <c r="L70" s="2" t="s">
        <v>31</v>
      </c>
    </row>
    <row r="71" spans="1:12" ht="14.15" customHeight="1" outlineLevel="1">
      <c r="A71" s="24"/>
      <c r="B71" s="17"/>
      <c r="C71" s="25"/>
      <c r="D71" s="341"/>
      <c r="E71" s="342"/>
      <c r="F71" s="342"/>
      <c r="G71" s="342"/>
      <c r="H71" s="343"/>
      <c r="I71" s="31">
        <v>0</v>
      </c>
      <c r="J71" s="264"/>
      <c r="L71" s="2" t="s">
        <v>31</v>
      </c>
    </row>
    <row r="72" spans="1:12" ht="14.15" customHeight="1" outlineLevel="1">
      <c r="A72" s="22"/>
      <c r="B72" s="17"/>
      <c r="C72" s="25"/>
      <c r="D72" s="341"/>
      <c r="E72" s="342"/>
      <c r="F72" s="342"/>
      <c r="G72" s="342"/>
      <c r="H72" s="343"/>
      <c r="I72" s="31">
        <v>0</v>
      </c>
      <c r="J72" s="264"/>
      <c r="L72" s="2" t="s">
        <v>31</v>
      </c>
    </row>
    <row r="73" spans="1:12" ht="14.15" customHeight="1" outlineLevel="1">
      <c r="A73" s="22"/>
      <c r="B73" s="17"/>
      <c r="C73" s="25"/>
      <c r="D73" s="341"/>
      <c r="E73" s="342"/>
      <c r="F73" s="342"/>
      <c r="G73" s="342"/>
      <c r="H73" s="343"/>
      <c r="I73" s="31">
        <v>0</v>
      </c>
      <c r="J73" s="264"/>
      <c r="L73" s="2" t="s">
        <v>31</v>
      </c>
    </row>
    <row r="74" spans="1:12" ht="14.15" customHeight="1" outlineLevel="1">
      <c r="A74" s="22"/>
      <c r="B74" s="17"/>
      <c r="C74" s="25"/>
      <c r="D74" s="341"/>
      <c r="E74" s="342"/>
      <c r="F74" s="342"/>
      <c r="G74" s="342"/>
      <c r="H74" s="343"/>
      <c r="I74" s="31">
        <v>0</v>
      </c>
      <c r="J74" s="264"/>
      <c r="L74" s="2" t="s">
        <v>31</v>
      </c>
    </row>
    <row r="75" spans="1:12" ht="14.15" customHeight="1" outlineLevel="1">
      <c r="A75" s="22"/>
      <c r="B75" s="17"/>
      <c r="C75" s="25"/>
      <c r="D75" s="341"/>
      <c r="E75" s="342"/>
      <c r="F75" s="342"/>
      <c r="G75" s="342"/>
      <c r="H75" s="343"/>
      <c r="I75" s="31">
        <v>0</v>
      </c>
      <c r="J75" s="264"/>
      <c r="L75" s="2" t="s">
        <v>31</v>
      </c>
    </row>
    <row r="76" spans="1:12" ht="14.15" customHeight="1" outlineLevel="1">
      <c r="A76" s="22"/>
      <c r="B76" s="17"/>
      <c r="C76" s="25"/>
      <c r="D76" s="341"/>
      <c r="E76" s="342"/>
      <c r="F76" s="342"/>
      <c r="G76" s="342"/>
      <c r="H76" s="343"/>
      <c r="I76" s="31">
        <v>0</v>
      </c>
      <c r="J76" s="264"/>
      <c r="L76" s="2" t="s">
        <v>31</v>
      </c>
    </row>
    <row r="77" spans="1:12" ht="14.15" customHeight="1" outlineLevel="1">
      <c r="A77" s="22"/>
      <c r="B77" s="17"/>
      <c r="C77" s="25"/>
      <c r="D77" s="341"/>
      <c r="E77" s="342"/>
      <c r="F77" s="342"/>
      <c r="G77" s="342"/>
      <c r="H77" s="343"/>
      <c r="I77" s="31">
        <v>0</v>
      </c>
      <c r="J77" s="264"/>
      <c r="L77" s="2" t="s">
        <v>31</v>
      </c>
    </row>
    <row r="78" spans="1:12" ht="14.15" customHeight="1" outlineLevel="1">
      <c r="A78" s="22"/>
      <c r="B78" s="17"/>
      <c r="C78" s="25"/>
      <c r="D78" s="341"/>
      <c r="E78" s="342"/>
      <c r="F78" s="342"/>
      <c r="G78" s="342"/>
      <c r="H78" s="343"/>
      <c r="I78" s="31">
        <v>0</v>
      </c>
      <c r="J78" s="264"/>
      <c r="L78" s="2" t="s">
        <v>31</v>
      </c>
    </row>
    <row r="79" spans="1:12" ht="117" customHeight="1">
      <c r="A79" s="196" t="s">
        <v>56</v>
      </c>
      <c r="B79" s="118" t="s">
        <v>57</v>
      </c>
      <c r="C79" s="234" t="s">
        <v>168</v>
      </c>
      <c r="D79" s="344" t="str">
        <f>IF('Key data'!C26="Yes",CONCATENATE("Tooltip: ",Example!O31),"")</f>
        <v/>
      </c>
      <c r="E79" s="345"/>
      <c r="F79" s="345"/>
      <c r="G79" s="345"/>
      <c r="H79" s="346"/>
      <c r="I79" s="35">
        <f>SUM(I80:I91)</f>
        <v>0</v>
      </c>
      <c r="J79" s="264"/>
    </row>
    <row r="80" spans="1:12" ht="14.15" customHeight="1">
      <c r="A80" s="24"/>
      <c r="B80" s="17"/>
      <c r="C80" s="25"/>
      <c r="D80" s="380" t="s">
        <v>58</v>
      </c>
      <c r="E80" s="381"/>
      <c r="F80" s="381"/>
      <c r="G80" s="381"/>
      <c r="H80" s="382"/>
      <c r="I80" s="31">
        <v>0</v>
      </c>
      <c r="J80" s="264"/>
      <c r="L80" s="2" t="s">
        <v>31</v>
      </c>
    </row>
    <row r="81" spans="1:12" ht="14.15" customHeight="1">
      <c r="A81" s="24"/>
      <c r="B81" s="17"/>
      <c r="C81" s="25"/>
      <c r="D81" s="380" t="s">
        <v>58</v>
      </c>
      <c r="E81" s="381"/>
      <c r="F81" s="381"/>
      <c r="G81" s="381"/>
      <c r="H81" s="382"/>
      <c r="I81" s="31">
        <v>0</v>
      </c>
      <c r="J81" s="264"/>
      <c r="L81" s="2" t="s">
        <v>31</v>
      </c>
    </row>
    <row r="82" spans="1:12" ht="14.15" customHeight="1">
      <c r="A82" s="24"/>
      <c r="B82" s="17"/>
      <c r="C82" s="25"/>
      <c r="D82" s="380" t="s">
        <v>58</v>
      </c>
      <c r="E82" s="381"/>
      <c r="F82" s="381"/>
      <c r="G82" s="381"/>
      <c r="H82" s="382"/>
      <c r="I82" s="31">
        <v>0</v>
      </c>
      <c r="J82" s="264"/>
      <c r="L82" s="2" t="s">
        <v>31</v>
      </c>
    </row>
    <row r="83" spans="1:12" ht="14.15" customHeight="1">
      <c r="A83" s="24"/>
      <c r="B83" s="17"/>
      <c r="C83" s="25"/>
      <c r="D83" s="380" t="s">
        <v>58</v>
      </c>
      <c r="E83" s="381"/>
      <c r="F83" s="381"/>
      <c r="G83" s="381"/>
      <c r="H83" s="382"/>
      <c r="I83" s="31">
        <v>0</v>
      </c>
      <c r="J83" s="264"/>
      <c r="L83" s="2" t="s">
        <v>31</v>
      </c>
    </row>
    <row r="84" spans="1:12" ht="14.15" customHeight="1">
      <c r="A84" s="24"/>
      <c r="B84" s="17"/>
      <c r="C84" s="25"/>
      <c r="D84" s="380" t="s">
        <v>58</v>
      </c>
      <c r="E84" s="381"/>
      <c r="F84" s="381"/>
      <c r="G84" s="381"/>
      <c r="H84" s="382"/>
      <c r="I84" s="31">
        <v>0</v>
      </c>
      <c r="J84" s="264"/>
      <c r="L84" s="2" t="s">
        <v>31</v>
      </c>
    </row>
    <row r="85" spans="1:12" ht="14.15" customHeight="1" outlineLevel="1">
      <c r="A85" s="24"/>
      <c r="B85" s="17"/>
      <c r="C85" s="25"/>
      <c r="D85" s="380" t="s">
        <v>58</v>
      </c>
      <c r="E85" s="381"/>
      <c r="F85" s="381"/>
      <c r="G85" s="381"/>
      <c r="H85" s="382"/>
      <c r="I85" s="31">
        <v>0</v>
      </c>
      <c r="J85" s="264"/>
      <c r="L85" s="2" t="s">
        <v>31</v>
      </c>
    </row>
    <row r="86" spans="1:12" ht="14.15" customHeight="1" outlineLevel="1">
      <c r="A86" s="24"/>
      <c r="B86" s="17"/>
      <c r="C86" s="25"/>
      <c r="D86" s="380" t="s">
        <v>58</v>
      </c>
      <c r="E86" s="381"/>
      <c r="F86" s="381"/>
      <c r="G86" s="381"/>
      <c r="H86" s="382"/>
      <c r="I86" s="31">
        <v>0</v>
      </c>
      <c r="J86" s="264"/>
      <c r="L86" s="2" t="s">
        <v>31</v>
      </c>
    </row>
    <row r="87" spans="1:12" ht="14.15" customHeight="1" outlineLevel="1">
      <c r="A87" s="24"/>
      <c r="B87" s="17"/>
      <c r="C87" s="25"/>
      <c r="D87" s="380" t="s">
        <v>58</v>
      </c>
      <c r="E87" s="381"/>
      <c r="F87" s="381"/>
      <c r="G87" s="381"/>
      <c r="H87" s="382"/>
      <c r="I87" s="31">
        <v>0</v>
      </c>
      <c r="J87" s="264"/>
      <c r="L87" s="2" t="s">
        <v>31</v>
      </c>
    </row>
    <row r="88" spans="1:12" ht="14.15" customHeight="1" outlineLevel="1">
      <c r="A88" s="24"/>
      <c r="B88" s="17"/>
      <c r="C88" s="25"/>
      <c r="D88" s="380" t="s">
        <v>58</v>
      </c>
      <c r="E88" s="381"/>
      <c r="F88" s="381"/>
      <c r="G88" s="381"/>
      <c r="H88" s="382"/>
      <c r="I88" s="31">
        <v>0</v>
      </c>
      <c r="J88" s="264"/>
      <c r="L88" s="2" t="s">
        <v>31</v>
      </c>
    </row>
    <row r="89" spans="1:12" ht="14.15" customHeight="1" outlineLevel="1">
      <c r="A89" s="24"/>
      <c r="B89" s="17"/>
      <c r="C89" s="25"/>
      <c r="D89" s="380" t="s">
        <v>58</v>
      </c>
      <c r="E89" s="381"/>
      <c r="F89" s="381"/>
      <c r="G89" s="381"/>
      <c r="H89" s="382"/>
      <c r="I89" s="31">
        <v>0</v>
      </c>
      <c r="J89" s="264"/>
      <c r="L89" s="2" t="s">
        <v>31</v>
      </c>
    </row>
    <row r="90" spans="1:12" ht="14.15" customHeight="1" outlineLevel="1">
      <c r="A90" s="24"/>
      <c r="B90" s="17"/>
      <c r="C90" s="25"/>
      <c r="D90" s="380" t="s">
        <v>58</v>
      </c>
      <c r="E90" s="381"/>
      <c r="F90" s="381"/>
      <c r="G90" s="381"/>
      <c r="H90" s="382"/>
      <c r="I90" s="31">
        <v>0</v>
      </c>
      <c r="J90" s="264"/>
      <c r="L90" s="2" t="s">
        <v>31</v>
      </c>
    </row>
    <row r="91" spans="1:12" ht="14.15" customHeight="1" outlineLevel="1">
      <c r="A91" s="24"/>
      <c r="B91" s="17"/>
      <c r="C91" s="25"/>
      <c r="D91" s="380" t="s">
        <v>58</v>
      </c>
      <c r="E91" s="381"/>
      <c r="F91" s="381"/>
      <c r="G91" s="381"/>
      <c r="H91" s="382"/>
      <c r="I91" s="31">
        <v>0</v>
      </c>
      <c r="J91" s="264"/>
      <c r="L91" s="2" t="s">
        <v>31</v>
      </c>
    </row>
    <row r="92" spans="1:12" ht="69.650000000000006" customHeight="1">
      <c r="A92" s="195">
        <v>5</v>
      </c>
      <c r="B92" s="84" t="s">
        <v>36</v>
      </c>
      <c r="C92" s="234" t="s">
        <v>163</v>
      </c>
      <c r="D92" s="336" t="str">
        <f>IF('Key data'!C26="yes",CONCATENATE("Tooltip:",Example!O38),"")</f>
        <v/>
      </c>
      <c r="E92" s="336"/>
      <c r="F92" s="336"/>
      <c r="G92" s="336"/>
      <c r="H92" s="336"/>
      <c r="I92" s="34">
        <f>SUM(I93:I108)</f>
        <v>0</v>
      </c>
      <c r="J92" s="264"/>
    </row>
    <row r="93" spans="1:12" ht="14.15" customHeight="1">
      <c r="A93" s="237"/>
      <c r="B93" s="73"/>
      <c r="C93" s="238"/>
      <c r="D93" s="265"/>
      <c r="E93" s="266"/>
      <c r="F93" s="266"/>
      <c r="G93" s="266"/>
      <c r="H93" s="267"/>
      <c r="I93" s="31">
        <v>0</v>
      </c>
      <c r="J93" s="264"/>
      <c r="L93" s="2" t="s">
        <v>31</v>
      </c>
    </row>
    <row r="94" spans="1:12" ht="14.15" customHeight="1">
      <c r="A94" s="237"/>
      <c r="B94" s="73"/>
      <c r="C94" s="238"/>
      <c r="D94" s="265"/>
      <c r="E94" s="266"/>
      <c r="F94" s="266"/>
      <c r="G94" s="266"/>
      <c r="H94" s="267"/>
      <c r="I94" s="31">
        <v>0</v>
      </c>
      <c r="J94" s="264"/>
      <c r="L94" s="2" t="s">
        <v>31</v>
      </c>
    </row>
    <row r="95" spans="1:12" ht="14.15" customHeight="1">
      <c r="A95" s="24"/>
      <c r="B95" s="17"/>
      <c r="C95" s="18"/>
      <c r="D95" s="338"/>
      <c r="E95" s="339"/>
      <c r="F95" s="339"/>
      <c r="G95" s="339"/>
      <c r="H95" s="340"/>
      <c r="I95" s="31">
        <v>0</v>
      </c>
      <c r="J95" s="264"/>
      <c r="L95" s="2" t="s">
        <v>31</v>
      </c>
    </row>
    <row r="96" spans="1:12" ht="14.15" customHeight="1">
      <c r="A96" s="24"/>
      <c r="B96" s="17"/>
      <c r="C96" s="18"/>
      <c r="D96" s="338"/>
      <c r="E96" s="339"/>
      <c r="F96" s="339"/>
      <c r="G96" s="339"/>
      <c r="H96" s="340"/>
      <c r="I96" s="31">
        <v>0</v>
      </c>
      <c r="J96" s="264"/>
      <c r="L96" s="2" t="s">
        <v>31</v>
      </c>
    </row>
    <row r="97" spans="1:12" ht="14.15" customHeight="1">
      <c r="A97" s="24"/>
      <c r="B97" s="17"/>
      <c r="C97" s="18"/>
      <c r="D97" s="338"/>
      <c r="E97" s="339"/>
      <c r="F97" s="339"/>
      <c r="G97" s="339"/>
      <c r="H97" s="340"/>
      <c r="I97" s="31">
        <v>0</v>
      </c>
      <c r="J97" s="264"/>
      <c r="L97" s="2" t="s">
        <v>31</v>
      </c>
    </row>
    <row r="98" spans="1:12" ht="14.15" customHeight="1">
      <c r="A98" s="24"/>
      <c r="B98" s="17"/>
      <c r="C98" s="18"/>
      <c r="D98" s="338"/>
      <c r="E98" s="339"/>
      <c r="F98" s="339"/>
      <c r="G98" s="339"/>
      <c r="H98" s="340"/>
      <c r="I98" s="31">
        <v>0</v>
      </c>
      <c r="J98" s="264"/>
      <c r="L98" s="2" t="s">
        <v>31</v>
      </c>
    </row>
    <row r="99" spans="1:12" ht="14.15" customHeight="1">
      <c r="A99" s="22"/>
      <c r="B99" s="17"/>
      <c r="C99" s="18"/>
      <c r="D99" s="338"/>
      <c r="E99" s="339"/>
      <c r="F99" s="339"/>
      <c r="G99" s="339"/>
      <c r="H99" s="340"/>
      <c r="I99" s="31">
        <v>0</v>
      </c>
      <c r="J99" s="264"/>
      <c r="L99" s="2" t="s">
        <v>31</v>
      </c>
    </row>
    <row r="100" spans="1:12" ht="14.15" customHeight="1" outlineLevel="1">
      <c r="A100" s="22"/>
      <c r="B100" s="17"/>
      <c r="C100" s="18"/>
      <c r="D100" s="338"/>
      <c r="E100" s="339"/>
      <c r="F100" s="339"/>
      <c r="G100" s="339"/>
      <c r="H100" s="340"/>
      <c r="I100" s="31">
        <v>0</v>
      </c>
      <c r="J100" s="264"/>
      <c r="L100" s="2" t="s">
        <v>31</v>
      </c>
    </row>
    <row r="101" spans="1:12" ht="14.15" customHeight="1" outlineLevel="1">
      <c r="A101" s="22"/>
      <c r="B101" s="17"/>
      <c r="C101" s="18"/>
      <c r="D101" s="338"/>
      <c r="E101" s="339"/>
      <c r="F101" s="339"/>
      <c r="G101" s="339"/>
      <c r="H101" s="340"/>
      <c r="I101" s="31">
        <v>0</v>
      </c>
      <c r="J101" s="264"/>
      <c r="L101" s="2" t="s">
        <v>31</v>
      </c>
    </row>
    <row r="102" spans="1:12" ht="14.15" customHeight="1" outlineLevel="1">
      <c r="A102" s="22"/>
      <c r="B102" s="17"/>
      <c r="C102" s="18"/>
      <c r="D102" s="338"/>
      <c r="E102" s="339"/>
      <c r="F102" s="339"/>
      <c r="G102" s="339"/>
      <c r="H102" s="340"/>
      <c r="I102" s="31">
        <v>0</v>
      </c>
      <c r="J102" s="264"/>
      <c r="L102" s="2" t="s">
        <v>31</v>
      </c>
    </row>
    <row r="103" spans="1:12" ht="14.15" customHeight="1" outlineLevel="1">
      <c r="A103" s="24"/>
      <c r="B103" s="17"/>
      <c r="C103" s="18"/>
      <c r="D103" s="338"/>
      <c r="E103" s="339"/>
      <c r="F103" s="339"/>
      <c r="G103" s="339"/>
      <c r="H103" s="340"/>
      <c r="I103" s="31">
        <v>0</v>
      </c>
      <c r="J103" s="264"/>
      <c r="L103" s="2" t="s">
        <v>31</v>
      </c>
    </row>
    <row r="104" spans="1:12" ht="14.15" customHeight="1" outlineLevel="1">
      <c r="A104" s="24"/>
      <c r="B104" s="17"/>
      <c r="C104" s="18"/>
      <c r="D104" s="338"/>
      <c r="E104" s="339"/>
      <c r="F104" s="339"/>
      <c r="G104" s="339"/>
      <c r="H104" s="340"/>
      <c r="I104" s="31">
        <v>0</v>
      </c>
      <c r="J104" s="264"/>
      <c r="L104" s="2" t="s">
        <v>31</v>
      </c>
    </row>
    <row r="105" spans="1:12" ht="14.15" customHeight="1" outlineLevel="1">
      <c r="A105" s="22"/>
      <c r="B105" s="17"/>
      <c r="C105" s="18"/>
      <c r="D105" s="338"/>
      <c r="E105" s="339"/>
      <c r="F105" s="339"/>
      <c r="G105" s="339"/>
      <c r="H105" s="340"/>
      <c r="I105" s="31">
        <v>0</v>
      </c>
      <c r="J105" s="264"/>
      <c r="L105" s="2" t="s">
        <v>31</v>
      </c>
    </row>
    <row r="106" spans="1:12" ht="14.15" customHeight="1" outlineLevel="1">
      <c r="A106" s="22"/>
      <c r="B106" s="17"/>
      <c r="C106" s="18"/>
      <c r="D106" s="338"/>
      <c r="E106" s="339"/>
      <c r="F106" s="339"/>
      <c r="G106" s="339"/>
      <c r="H106" s="340"/>
      <c r="I106" s="31">
        <v>0</v>
      </c>
      <c r="J106" s="264"/>
      <c r="L106" s="2" t="s">
        <v>31</v>
      </c>
    </row>
    <row r="107" spans="1:12" ht="14.15" customHeight="1" outlineLevel="1">
      <c r="A107" s="22"/>
      <c r="B107" s="17"/>
      <c r="C107" s="18"/>
      <c r="D107" s="338"/>
      <c r="E107" s="339"/>
      <c r="F107" s="339"/>
      <c r="G107" s="339"/>
      <c r="H107" s="340"/>
      <c r="I107" s="31">
        <v>0</v>
      </c>
      <c r="J107" s="264"/>
      <c r="L107" s="2" t="s">
        <v>31</v>
      </c>
    </row>
    <row r="108" spans="1:12" ht="14.15" customHeight="1" outlineLevel="1">
      <c r="A108" s="22"/>
      <c r="B108" s="17"/>
      <c r="C108" s="18"/>
      <c r="D108" s="338"/>
      <c r="E108" s="339"/>
      <c r="F108" s="339"/>
      <c r="G108" s="339"/>
      <c r="H108" s="340"/>
      <c r="I108" s="31">
        <v>0</v>
      </c>
      <c r="J108" s="264"/>
      <c r="L108" s="2" t="s">
        <v>31</v>
      </c>
    </row>
    <row r="109" spans="1:12" ht="86.4" customHeight="1">
      <c r="A109" s="195">
        <v>6</v>
      </c>
      <c r="B109" s="84" t="s">
        <v>174</v>
      </c>
      <c r="C109" s="234" t="s">
        <v>164</v>
      </c>
      <c r="D109" s="336" t="str">
        <f>IF('Key data'!C26="yes",CONCATENATE("Tooltip:",Example!O49),"")</f>
        <v/>
      </c>
      <c r="E109" s="336"/>
      <c r="F109" s="336"/>
      <c r="G109" s="336"/>
      <c r="H109" s="336"/>
      <c r="I109" s="34">
        <f>SUM(I110:I125)</f>
        <v>0</v>
      </c>
      <c r="J109" s="264"/>
    </row>
    <row r="110" spans="1:12" ht="14.15" customHeight="1">
      <c r="A110" s="239"/>
      <c r="B110" s="73"/>
      <c r="C110" s="238"/>
      <c r="D110" s="265"/>
      <c r="E110" s="266"/>
      <c r="F110" s="266"/>
      <c r="G110" s="266"/>
      <c r="H110" s="267"/>
      <c r="I110" s="31">
        <v>0</v>
      </c>
      <c r="J110" s="264"/>
      <c r="L110" s="2" t="s">
        <v>31</v>
      </c>
    </row>
    <row r="111" spans="1:12" ht="14.15" customHeight="1">
      <c r="A111" s="22"/>
      <c r="B111" s="17"/>
      <c r="C111" s="18"/>
      <c r="D111" s="338"/>
      <c r="E111" s="339"/>
      <c r="F111" s="339"/>
      <c r="G111" s="339"/>
      <c r="H111" s="340"/>
      <c r="I111" s="31">
        <v>0</v>
      </c>
      <c r="J111" s="264"/>
      <c r="L111" s="2" t="s">
        <v>31</v>
      </c>
    </row>
    <row r="112" spans="1:12" ht="14.15" customHeight="1">
      <c r="A112" s="22"/>
      <c r="B112" s="17"/>
      <c r="C112" s="18"/>
      <c r="D112" s="338"/>
      <c r="E112" s="339"/>
      <c r="F112" s="339"/>
      <c r="G112" s="339"/>
      <c r="H112" s="340"/>
      <c r="I112" s="31">
        <v>0</v>
      </c>
      <c r="J112" s="264"/>
      <c r="L112" s="2" t="s">
        <v>31</v>
      </c>
    </row>
    <row r="113" spans="1:30" ht="14.15" customHeight="1">
      <c r="A113" s="22"/>
      <c r="B113" s="17"/>
      <c r="C113" s="18"/>
      <c r="D113" s="338"/>
      <c r="E113" s="339"/>
      <c r="F113" s="339"/>
      <c r="G113" s="339"/>
      <c r="H113" s="340"/>
      <c r="I113" s="31">
        <v>0</v>
      </c>
      <c r="J113" s="264"/>
      <c r="L113" s="2" t="s">
        <v>31</v>
      </c>
    </row>
    <row r="114" spans="1:30" s="121" customFormat="1" ht="14.15" customHeight="1">
      <c r="A114" s="22"/>
      <c r="B114" s="17"/>
      <c r="C114" s="18"/>
      <c r="D114" s="338"/>
      <c r="E114" s="339"/>
      <c r="F114" s="339"/>
      <c r="G114" s="339"/>
      <c r="H114" s="340"/>
      <c r="I114" s="31">
        <v>0</v>
      </c>
      <c r="J114" s="264"/>
      <c r="K114" s="119"/>
      <c r="L114" s="2" t="s">
        <v>31</v>
      </c>
      <c r="M114" s="120"/>
      <c r="N114" s="120"/>
      <c r="O114" s="120"/>
      <c r="P114" s="120"/>
      <c r="Q114" s="120"/>
      <c r="R114" s="120"/>
      <c r="S114" s="120"/>
      <c r="T114" s="120"/>
      <c r="U114" s="120"/>
      <c r="V114" s="120"/>
      <c r="W114" s="120"/>
      <c r="X114" s="120"/>
      <c r="Y114" s="120"/>
      <c r="Z114" s="120"/>
      <c r="AA114" s="120"/>
      <c r="AB114" s="120"/>
      <c r="AC114" s="120"/>
      <c r="AD114" s="120"/>
    </row>
    <row r="115" spans="1:30" s="121" customFormat="1" ht="14.15" customHeight="1">
      <c r="A115" s="22"/>
      <c r="B115" s="17"/>
      <c r="C115" s="18"/>
      <c r="D115" s="338"/>
      <c r="E115" s="339"/>
      <c r="F115" s="339"/>
      <c r="G115" s="339"/>
      <c r="H115" s="340"/>
      <c r="I115" s="31">
        <v>0</v>
      </c>
      <c r="J115" s="264"/>
      <c r="K115" s="119"/>
      <c r="L115" s="2" t="s">
        <v>31</v>
      </c>
      <c r="M115" s="120"/>
      <c r="N115" s="120"/>
      <c r="O115" s="120"/>
      <c r="P115" s="120"/>
      <c r="Q115" s="120"/>
      <c r="R115" s="120"/>
      <c r="S115" s="120"/>
      <c r="T115" s="120"/>
      <c r="U115" s="120"/>
      <c r="V115" s="120"/>
      <c r="W115" s="120"/>
      <c r="X115" s="120"/>
      <c r="Y115" s="120"/>
      <c r="Z115" s="120"/>
      <c r="AA115" s="120"/>
      <c r="AB115" s="120"/>
      <c r="AC115" s="120"/>
      <c r="AD115" s="120"/>
    </row>
    <row r="116" spans="1:30" s="121" customFormat="1" ht="14.15" customHeight="1" outlineLevel="1">
      <c r="A116" s="22"/>
      <c r="B116" s="17"/>
      <c r="C116" s="18"/>
      <c r="D116" s="338"/>
      <c r="E116" s="339"/>
      <c r="F116" s="339"/>
      <c r="G116" s="339"/>
      <c r="H116" s="340"/>
      <c r="I116" s="31">
        <v>0</v>
      </c>
      <c r="J116" s="264"/>
      <c r="K116" s="119"/>
      <c r="L116" s="2" t="s">
        <v>31</v>
      </c>
      <c r="M116" s="120"/>
      <c r="N116" s="120"/>
      <c r="O116" s="120"/>
      <c r="P116" s="120"/>
      <c r="Q116" s="120"/>
      <c r="R116" s="120"/>
      <c r="S116" s="120"/>
      <c r="T116" s="120"/>
      <c r="U116" s="120"/>
      <c r="V116" s="120"/>
      <c r="W116" s="120"/>
      <c r="X116" s="120"/>
      <c r="Y116" s="120"/>
      <c r="Z116" s="120"/>
      <c r="AA116" s="120"/>
      <c r="AB116" s="120"/>
      <c r="AC116" s="120"/>
      <c r="AD116" s="120"/>
    </row>
    <row r="117" spans="1:30" s="121" customFormat="1" ht="14.15" customHeight="1" outlineLevel="1">
      <c r="A117" s="22"/>
      <c r="B117" s="17"/>
      <c r="C117" s="18"/>
      <c r="D117" s="338"/>
      <c r="E117" s="339"/>
      <c r="F117" s="339"/>
      <c r="G117" s="339"/>
      <c r="H117" s="340"/>
      <c r="I117" s="31">
        <v>0</v>
      </c>
      <c r="J117" s="264"/>
      <c r="K117" s="119"/>
      <c r="L117" s="2" t="s">
        <v>31</v>
      </c>
      <c r="M117" s="120"/>
      <c r="N117" s="120"/>
      <c r="O117" s="120"/>
      <c r="P117" s="120"/>
      <c r="Q117" s="120"/>
      <c r="R117" s="120"/>
      <c r="S117" s="120"/>
      <c r="T117" s="120"/>
      <c r="U117" s="120"/>
      <c r="V117" s="120"/>
      <c r="W117" s="120"/>
      <c r="X117" s="120"/>
      <c r="Y117" s="120"/>
      <c r="Z117" s="120"/>
      <c r="AA117" s="120"/>
      <c r="AB117" s="120"/>
      <c r="AC117" s="120"/>
      <c r="AD117" s="120"/>
    </row>
    <row r="118" spans="1:30" s="121" customFormat="1" ht="14.15" customHeight="1" outlineLevel="1">
      <c r="A118" s="22"/>
      <c r="B118" s="17"/>
      <c r="C118" s="18"/>
      <c r="D118" s="338"/>
      <c r="E118" s="339"/>
      <c r="F118" s="339"/>
      <c r="G118" s="339"/>
      <c r="H118" s="340"/>
      <c r="I118" s="31">
        <v>0</v>
      </c>
      <c r="J118" s="264"/>
      <c r="K118" s="119"/>
      <c r="L118" s="2" t="s">
        <v>31</v>
      </c>
      <c r="M118" s="120"/>
      <c r="N118" s="120"/>
      <c r="O118" s="120"/>
      <c r="P118" s="120"/>
      <c r="Q118" s="120"/>
      <c r="R118" s="120"/>
      <c r="S118" s="120"/>
      <c r="T118" s="120"/>
      <c r="U118" s="120"/>
      <c r="V118" s="120"/>
      <c r="W118" s="120"/>
      <c r="X118" s="120"/>
      <c r="Y118" s="120"/>
      <c r="Z118" s="120"/>
      <c r="AA118" s="120"/>
      <c r="AB118" s="120"/>
      <c r="AC118" s="120"/>
      <c r="AD118" s="120"/>
    </row>
    <row r="119" spans="1:30" ht="14.15" customHeight="1" outlineLevel="1">
      <c r="A119" s="22"/>
      <c r="B119" s="17"/>
      <c r="C119" s="18"/>
      <c r="D119" s="338"/>
      <c r="E119" s="339"/>
      <c r="F119" s="339"/>
      <c r="G119" s="339"/>
      <c r="H119" s="340"/>
      <c r="I119" s="31">
        <v>0</v>
      </c>
      <c r="J119" s="264"/>
      <c r="L119" s="2" t="s">
        <v>31</v>
      </c>
    </row>
    <row r="120" spans="1:30" s="121" customFormat="1" ht="14.15" customHeight="1" outlineLevel="1">
      <c r="A120" s="22"/>
      <c r="B120" s="17"/>
      <c r="C120" s="18"/>
      <c r="D120" s="338"/>
      <c r="E120" s="339"/>
      <c r="F120" s="339"/>
      <c r="G120" s="339"/>
      <c r="H120" s="340"/>
      <c r="I120" s="31">
        <v>0</v>
      </c>
      <c r="J120" s="264"/>
      <c r="K120" s="119"/>
      <c r="L120" s="2" t="s">
        <v>31</v>
      </c>
      <c r="M120" s="120"/>
      <c r="N120" s="120"/>
      <c r="O120" s="120"/>
      <c r="P120" s="120"/>
      <c r="Q120" s="120"/>
      <c r="R120" s="120"/>
      <c r="S120" s="120"/>
      <c r="T120" s="120"/>
      <c r="U120" s="120"/>
      <c r="V120" s="120"/>
      <c r="W120" s="120"/>
      <c r="X120" s="120"/>
      <c r="Y120" s="120"/>
      <c r="Z120" s="120"/>
      <c r="AA120" s="120"/>
      <c r="AB120" s="120"/>
      <c r="AC120" s="120"/>
      <c r="AD120" s="120"/>
    </row>
    <row r="121" spans="1:30" s="121" customFormat="1" ht="14.15" customHeight="1" outlineLevel="1">
      <c r="A121" s="22"/>
      <c r="B121" s="17"/>
      <c r="C121" s="18"/>
      <c r="D121" s="338"/>
      <c r="E121" s="339"/>
      <c r="F121" s="339"/>
      <c r="G121" s="339"/>
      <c r="H121" s="340"/>
      <c r="I121" s="31">
        <v>0</v>
      </c>
      <c r="J121" s="264"/>
      <c r="K121" s="119"/>
      <c r="L121" s="2" t="s">
        <v>31</v>
      </c>
      <c r="M121" s="120"/>
      <c r="N121" s="120"/>
      <c r="O121" s="120"/>
      <c r="P121" s="120"/>
      <c r="Q121" s="120"/>
      <c r="R121" s="120"/>
      <c r="S121" s="120"/>
      <c r="T121" s="120"/>
      <c r="U121" s="120"/>
      <c r="V121" s="120"/>
      <c r="W121" s="120"/>
      <c r="X121" s="120"/>
      <c r="Y121" s="120"/>
      <c r="Z121" s="120"/>
      <c r="AA121" s="120"/>
      <c r="AB121" s="120"/>
      <c r="AC121" s="120"/>
      <c r="AD121" s="120"/>
    </row>
    <row r="122" spans="1:30" s="121" customFormat="1" ht="14.15" customHeight="1" outlineLevel="1">
      <c r="A122" s="22"/>
      <c r="B122" s="17"/>
      <c r="C122" s="18"/>
      <c r="D122" s="338"/>
      <c r="E122" s="339"/>
      <c r="F122" s="339"/>
      <c r="G122" s="339"/>
      <c r="H122" s="340"/>
      <c r="I122" s="31">
        <v>0</v>
      </c>
      <c r="J122" s="264"/>
      <c r="K122" s="119"/>
      <c r="L122" s="2" t="s">
        <v>31</v>
      </c>
      <c r="M122" s="120"/>
      <c r="N122" s="120"/>
      <c r="O122" s="120"/>
      <c r="P122" s="120"/>
      <c r="Q122" s="120"/>
      <c r="R122" s="120"/>
      <c r="S122" s="120"/>
      <c r="T122" s="120"/>
      <c r="U122" s="120"/>
      <c r="V122" s="120"/>
      <c r="W122" s="120"/>
      <c r="X122" s="120"/>
      <c r="Y122" s="120"/>
      <c r="Z122" s="120"/>
      <c r="AA122" s="120"/>
      <c r="AB122" s="120"/>
      <c r="AC122" s="120"/>
      <c r="AD122" s="120"/>
    </row>
    <row r="123" spans="1:30" s="121" customFormat="1" ht="14.15" customHeight="1" outlineLevel="1">
      <c r="A123" s="22"/>
      <c r="B123" s="17"/>
      <c r="C123" s="18"/>
      <c r="D123" s="338"/>
      <c r="E123" s="339"/>
      <c r="F123" s="339"/>
      <c r="G123" s="339"/>
      <c r="H123" s="340"/>
      <c r="I123" s="31">
        <v>0</v>
      </c>
      <c r="J123" s="264"/>
      <c r="K123" s="119"/>
      <c r="L123" s="2" t="s">
        <v>31</v>
      </c>
      <c r="M123" s="120"/>
      <c r="N123" s="120"/>
      <c r="O123" s="120"/>
      <c r="P123" s="120"/>
      <c r="Q123" s="120"/>
      <c r="R123" s="120"/>
      <c r="S123" s="120"/>
      <c r="T123" s="120"/>
      <c r="U123" s="120"/>
      <c r="V123" s="120"/>
      <c r="W123" s="120"/>
      <c r="X123" s="120"/>
      <c r="Y123" s="120"/>
      <c r="Z123" s="120"/>
      <c r="AA123" s="120"/>
      <c r="AB123" s="120"/>
      <c r="AC123" s="120"/>
      <c r="AD123" s="120"/>
    </row>
    <row r="124" spans="1:30" s="121" customFormat="1" ht="14.15" customHeight="1" outlineLevel="1">
      <c r="A124" s="22"/>
      <c r="B124" s="17"/>
      <c r="C124" s="18"/>
      <c r="D124" s="338"/>
      <c r="E124" s="339"/>
      <c r="F124" s="339"/>
      <c r="G124" s="339"/>
      <c r="H124" s="340"/>
      <c r="I124" s="31">
        <v>0</v>
      </c>
      <c r="J124" s="264"/>
      <c r="K124" s="119"/>
      <c r="L124" s="2" t="s">
        <v>31</v>
      </c>
      <c r="M124" s="120"/>
      <c r="N124" s="120"/>
      <c r="O124" s="120"/>
      <c r="P124" s="120"/>
      <c r="Q124" s="120"/>
      <c r="R124" s="120"/>
      <c r="S124" s="120"/>
      <c r="T124" s="120"/>
      <c r="U124" s="120"/>
      <c r="V124" s="120"/>
      <c r="W124" s="120"/>
      <c r="X124" s="120"/>
      <c r="Y124" s="120"/>
      <c r="Z124" s="120"/>
      <c r="AA124" s="120"/>
      <c r="AB124" s="120"/>
      <c r="AC124" s="120"/>
      <c r="AD124" s="120"/>
    </row>
    <row r="125" spans="1:30" ht="14.15" customHeight="1" outlineLevel="1">
      <c r="A125" s="22"/>
      <c r="B125" s="17"/>
      <c r="C125" s="18"/>
      <c r="D125" s="338"/>
      <c r="E125" s="339"/>
      <c r="F125" s="339"/>
      <c r="G125" s="339"/>
      <c r="H125" s="340"/>
      <c r="I125" s="31">
        <v>0</v>
      </c>
      <c r="J125" s="264"/>
      <c r="L125" s="2" t="s">
        <v>31</v>
      </c>
    </row>
    <row r="126" spans="1:30" ht="108.75" customHeight="1">
      <c r="A126" s="194">
        <v>7</v>
      </c>
      <c r="B126" s="64" t="s">
        <v>138</v>
      </c>
      <c r="C126" s="235" t="s">
        <v>165</v>
      </c>
      <c r="D126" s="336" t="str">
        <f>IF('Key data'!C26="yes",CONCATENATE("Tooltip:",Example!O60),"")</f>
        <v/>
      </c>
      <c r="E126" s="336"/>
      <c r="F126" s="336"/>
      <c r="G126" s="336"/>
      <c r="H126" s="336"/>
      <c r="I126" s="34">
        <f>SUM(I127:I132)</f>
        <v>0</v>
      </c>
      <c r="J126" s="264"/>
      <c r="L126" s="78"/>
    </row>
    <row r="127" spans="1:30" ht="14.15" customHeight="1">
      <c r="A127" s="22"/>
      <c r="B127" s="17" t="s">
        <v>37</v>
      </c>
      <c r="C127" s="17"/>
      <c r="D127" s="17"/>
      <c r="E127" s="370"/>
      <c r="F127" s="371"/>
      <c r="G127" s="372"/>
      <c r="H127" s="17"/>
      <c r="I127" s="27">
        <f>ROUND(D127*H127,2)</f>
        <v>0</v>
      </c>
      <c r="J127" s="264"/>
      <c r="L127" s="2" t="s">
        <v>31</v>
      </c>
    </row>
    <row r="128" spans="1:30" ht="14.15" customHeight="1">
      <c r="A128" s="22"/>
      <c r="B128" s="17" t="s">
        <v>37</v>
      </c>
      <c r="C128" s="17"/>
      <c r="D128" s="17"/>
      <c r="E128" s="370"/>
      <c r="F128" s="371"/>
      <c r="G128" s="372"/>
      <c r="H128" s="17"/>
      <c r="I128" s="27">
        <f>ROUND(D128*H128,2)</f>
        <v>0</v>
      </c>
      <c r="J128" s="264"/>
      <c r="L128" s="2" t="s">
        <v>31</v>
      </c>
    </row>
    <row r="129" spans="1:30" ht="14.15" customHeight="1">
      <c r="A129" s="22"/>
      <c r="B129" s="17" t="s">
        <v>37</v>
      </c>
      <c r="C129" s="17"/>
      <c r="D129" s="17"/>
      <c r="E129" s="370"/>
      <c r="F129" s="371"/>
      <c r="G129" s="372"/>
      <c r="H129" s="17"/>
      <c r="I129" s="27">
        <f>ROUND(D129*H129,2)</f>
        <v>0</v>
      </c>
      <c r="J129" s="264"/>
      <c r="L129" s="2" t="s">
        <v>31</v>
      </c>
    </row>
    <row r="130" spans="1:30" ht="14.15" customHeight="1" outlineLevel="1">
      <c r="A130" s="22"/>
      <c r="B130" s="17" t="s">
        <v>37</v>
      </c>
      <c r="C130" s="17"/>
      <c r="D130" s="17"/>
      <c r="E130" s="370"/>
      <c r="F130" s="371"/>
      <c r="G130" s="372"/>
      <c r="H130" s="17"/>
      <c r="I130" s="27">
        <f t="shared" ref="I130:I132" si="3">ROUND(D130*H130,2)</f>
        <v>0</v>
      </c>
      <c r="J130" s="264"/>
      <c r="L130" s="2" t="s">
        <v>31</v>
      </c>
    </row>
    <row r="131" spans="1:30" ht="14.15" customHeight="1" outlineLevel="1">
      <c r="A131" s="22"/>
      <c r="B131" s="17" t="s">
        <v>37</v>
      </c>
      <c r="C131" s="17"/>
      <c r="D131" s="17"/>
      <c r="E131" s="370"/>
      <c r="F131" s="371"/>
      <c r="G131" s="372"/>
      <c r="H131" s="17"/>
      <c r="I131" s="27">
        <f t="shared" si="3"/>
        <v>0</v>
      </c>
      <c r="J131" s="264"/>
      <c r="L131" s="2" t="s">
        <v>31</v>
      </c>
    </row>
    <row r="132" spans="1:30" ht="14.15" customHeight="1" outlineLevel="1">
      <c r="A132" s="22"/>
      <c r="B132" s="17" t="s">
        <v>37</v>
      </c>
      <c r="C132" s="17"/>
      <c r="D132" s="17"/>
      <c r="E132" s="370"/>
      <c r="F132" s="371"/>
      <c r="G132" s="372"/>
      <c r="H132" s="17"/>
      <c r="I132" s="27">
        <f t="shared" si="3"/>
        <v>0</v>
      </c>
      <c r="J132" s="264"/>
      <c r="L132" s="2" t="s">
        <v>31</v>
      </c>
    </row>
    <row r="133" spans="1:30" ht="79.5" customHeight="1">
      <c r="A133" s="194">
        <v>8</v>
      </c>
      <c r="B133" s="64" t="s">
        <v>144</v>
      </c>
      <c r="C133" s="235" t="s">
        <v>167</v>
      </c>
      <c r="D133" s="336" t="str">
        <f>IF('Key data'!C26="yes",CONCATENATE("Tooltip:",Example!O65),"")</f>
        <v/>
      </c>
      <c r="E133" s="336"/>
      <c r="F133" s="336"/>
      <c r="G133" s="336"/>
      <c r="H133" s="336"/>
      <c r="I133" s="34">
        <f>SUM(I134:I140)</f>
        <v>0</v>
      </c>
      <c r="J133" s="264"/>
      <c r="L133" s="122"/>
    </row>
    <row r="134" spans="1:30" ht="14.15" customHeight="1">
      <c r="A134" s="22"/>
      <c r="B134" s="17"/>
      <c r="C134" s="17"/>
      <c r="D134" s="370"/>
      <c r="E134" s="371"/>
      <c r="F134" s="371"/>
      <c r="G134" s="371"/>
      <c r="H134" s="372"/>
      <c r="I134" s="31">
        <v>0</v>
      </c>
      <c r="J134" s="264"/>
      <c r="L134" s="2" t="s">
        <v>31</v>
      </c>
    </row>
    <row r="135" spans="1:30" ht="13.5" customHeight="1">
      <c r="A135" s="22"/>
      <c r="B135" s="17"/>
      <c r="C135" s="17"/>
      <c r="D135" s="370"/>
      <c r="E135" s="371"/>
      <c r="F135" s="371"/>
      <c r="G135" s="371"/>
      <c r="H135" s="372"/>
      <c r="I135" s="31">
        <v>0</v>
      </c>
      <c r="J135" s="264"/>
      <c r="L135" s="2" t="s">
        <v>31</v>
      </c>
    </row>
    <row r="136" spans="1:30" ht="13.5" customHeight="1">
      <c r="A136" s="22"/>
      <c r="B136" s="17"/>
      <c r="C136" s="17"/>
      <c r="D136" s="370"/>
      <c r="E136" s="371"/>
      <c r="F136" s="371"/>
      <c r="G136" s="371"/>
      <c r="H136" s="372"/>
      <c r="I136" s="31">
        <v>0</v>
      </c>
      <c r="J136" s="264"/>
      <c r="L136" s="2" t="s">
        <v>31</v>
      </c>
    </row>
    <row r="137" spans="1:30" ht="13.5" customHeight="1" collapsed="1">
      <c r="A137" s="22"/>
      <c r="B137" s="17"/>
      <c r="C137" s="17"/>
      <c r="D137" s="370"/>
      <c r="E137" s="371"/>
      <c r="F137" s="371"/>
      <c r="G137" s="371"/>
      <c r="H137" s="372"/>
      <c r="I137" s="31">
        <v>0</v>
      </c>
      <c r="J137" s="264"/>
      <c r="L137" s="2" t="s">
        <v>31</v>
      </c>
    </row>
    <row r="138" spans="1:30" ht="13.5" hidden="1" customHeight="1" outlineLevel="1">
      <c r="A138" s="22"/>
      <c r="B138" s="17"/>
      <c r="C138" s="17"/>
      <c r="D138" s="370"/>
      <c r="E138" s="371"/>
      <c r="F138" s="371"/>
      <c r="G138" s="371"/>
      <c r="H138" s="372"/>
      <c r="I138" s="31">
        <v>0</v>
      </c>
      <c r="J138" s="264"/>
      <c r="L138" s="2" t="s">
        <v>31</v>
      </c>
    </row>
    <row r="139" spans="1:30" ht="13.5" hidden="1" customHeight="1" outlineLevel="1">
      <c r="A139" s="22"/>
      <c r="B139" s="17"/>
      <c r="C139" s="17"/>
      <c r="D139" s="370"/>
      <c r="E139" s="371"/>
      <c r="F139" s="371"/>
      <c r="G139" s="371"/>
      <c r="H139" s="372"/>
      <c r="I139" s="31">
        <v>0</v>
      </c>
      <c r="J139" s="264"/>
      <c r="L139" s="2" t="s">
        <v>31</v>
      </c>
    </row>
    <row r="140" spans="1:30" ht="13.5" hidden="1" customHeight="1" outlineLevel="1">
      <c r="A140" s="22"/>
      <c r="B140" s="17"/>
      <c r="C140" s="17"/>
      <c r="D140" s="370"/>
      <c r="E140" s="371"/>
      <c r="F140" s="371"/>
      <c r="G140" s="371"/>
      <c r="H140" s="372"/>
      <c r="I140" s="31">
        <v>0</v>
      </c>
      <c r="J140" s="264"/>
      <c r="L140" s="2" t="s">
        <v>31</v>
      </c>
    </row>
    <row r="141" spans="1:30" s="124" customFormat="1" ht="25.5" customHeight="1">
      <c r="A141" s="197"/>
      <c r="B141" s="386" t="s">
        <v>38</v>
      </c>
      <c r="C141" s="387"/>
      <c r="D141" s="387"/>
      <c r="E141" s="387"/>
      <c r="F141" s="387"/>
      <c r="G141" s="387"/>
      <c r="H141" s="388"/>
      <c r="I141" s="30">
        <f>I133+I126+I109+I92+I79+I62+I44+I6</f>
        <v>0</v>
      </c>
      <c r="J141" s="264"/>
      <c r="K141" s="123"/>
      <c r="L141" s="122"/>
      <c r="M141" s="122"/>
      <c r="N141" s="122"/>
      <c r="O141" s="122"/>
      <c r="P141" s="122"/>
      <c r="Q141" s="122"/>
      <c r="R141" s="122"/>
      <c r="S141" s="122"/>
      <c r="T141" s="122"/>
      <c r="U141" s="122"/>
      <c r="V141" s="122"/>
      <c r="W141" s="122"/>
      <c r="X141" s="122"/>
      <c r="Y141" s="122"/>
      <c r="Z141" s="122"/>
      <c r="AA141" s="122"/>
      <c r="AB141" s="122"/>
      <c r="AC141" s="122"/>
      <c r="AD141" s="122"/>
    </row>
    <row r="142" spans="1:30" s="124" customFormat="1" ht="56.4" customHeight="1">
      <c r="A142" s="194">
        <v>9</v>
      </c>
      <c r="B142" s="84" t="s">
        <v>39</v>
      </c>
      <c r="C142" s="234" t="s">
        <v>166</v>
      </c>
      <c r="D142" s="336" t="str">
        <f>IF('Key data'!C26="yes",CONCATENATE("Tooltip:",Example!O69),"")</f>
        <v/>
      </c>
      <c r="E142" s="336"/>
      <c r="F142" s="336"/>
      <c r="G142" s="336"/>
      <c r="H142" s="336"/>
      <c r="I142" s="32">
        <f>I143</f>
        <v>0</v>
      </c>
      <c r="J142" s="92"/>
      <c r="K142" s="123"/>
      <c r="L142" s="122"/>
      <c r="M142" s="122"/>
      <c r="N142" s="122"/>
      <c r="O142" s="122"/>
      <c r="P142" s="122"/>
      <c r="Q142" s="122"/>
      <c r="R142" s="122"/>
      <c r="S142" s="122"/>
      <c r="T142" s="122"/>
      <c r="U142" s="122"/>
      <c r="V142" s="122"/>
      <c r="W142" s="122"/>
      <c r="X142" s="122"/>
      <c r="Y142" s="122"/>
      <c r="Z142" s="122"/>
      <c r="AA142" s="122"/>
      <c r="AB142" s="122"/>
      <c r="AC142" s="122"/>
      <c r="AD142" s="122"/>
    </row>
    <row r="143" spans="1:30" ht="21" customHeight="1">
      <c r="A143" s="198"/>
      <c r="B143" s="206" t="s">
        <v>59</v>
      </c>
      <c r="C143" s="201"/>
      <c r="D143" s="20">
        <v>0</v>
      </c>
      <c r="E143" s="358"/>
      <c r="F143" s="359"/>
      <c r="G143" s="360"/>
      <c r="H143" s="126">
        <f>I141</f>
        <v>0</v>
      </c>
      <c r="I143" s="27">
        <f>ROUND(D143*H143,2)</f>
        <v>0</v>
      </c>
      <c r="J143" s="92"/>
      <c r="L143" s="2" t="s">
        <v>31</v>
      </c>
    </row>
    <row r="144" spans="1:30" ht="108.75" customHeight="1">
      <c r="A144" s="199"/>
      <c r="B144" s="389" t="s">
        <v>60</v>
      </c>
      <c r="C144" s="390"/>
      <c r="D144" s="390"/>
      <c r="E144" s="390"/>
      <c r="F144" s="390"/>
      <c r="G144" s="390"/>
      <c r="H144" s="391"/>
      <c r="I144" s="28">
        <f>I141+I142</f>
        <v>0</v>
      </c>
      <c r="J144" s="92"/>
      <c r="K144" s="127"/>
    </row>
    <row r="145" spans="1:30" s="129" customFormat="1" ht="64.5" customHeight="1">
      <c r="A145" s="200"/>
      <c r="B145" s="383" t="s">
        <v>46</v>
      </c>
      <c r="C145" s="384"/>
      <c r="D145" s="384"/>
      <c r="E145" s="384"/>
      <c r="F145" s="384"/>
      <c r="G145" s="384"/>
      <c r="H145" s="385"/>
      <c r="I145" s="33">
        <f>I144</f>
        <v>0</v>
      </c>
      <c r="J145" s="13"/>
      <c r="K145" s="128"/>
      <c r="L145" s="78"/>
      <c r="M145" s="78"/>
      <c r="N145" s="78"/>
      <c r="O145" s="78"/>
      <c r="P145" s="78"/>
      <c r="Q145" s="78"/>
      <c r="R145" s="78"/>
      <c r="S145" s="78"/>
      <c r="T145" s="78"/>
      <c r="U145" s="78"/>
      <c r="V145" s="78"/>
      <c r="W145" s="78"/>
      <c r="X145" s="78"/>
      <c r="Y145" s="78"/>
      <c r="Z145" s="78"/>
      <c r="AA145" s="78"/>
      <c r="AB145" s="78"/>
      <c r="AC145" s="78"/>
      <c r="AD145" s="78"/>
    </row>
    <row r="146" spans="1:30" ht="34.25" customHeight="1">
      <c r="A146" s="130"/>
    </row>
    <row r="147" spans="1:30" s="133" customFormat="1" ht="32" customHeight="1">
      <c r="A147" s="131"/>
      <c r="B147" s="253" t="s">
        <v>50</v>
      </c>
      <c r="C147" s="253"/>
      <c r="D147" s="253"/>
      <c r="E147" s="253"/>
      <c r="F147" s="253"/>
      <c r="G147" s="253"/>
      <c r="H147" s="253"/>
      <c r="I147" s="253"/>
      <c r="J147" s="253"/>
      <c r="K147" s="253"/>
      <c r="L147" s="132"/>
      <c r="M147" s="131"/>
      <c r="N147" s="131"/>
      <c r="O147" s="131"/>
      <c r="P147" s="131"/>
      <c r="Q147" s="131"/>
      <c r="R147" s="131"/>
      <c r="S147" s="131"/>
      <c r="T147" s="131"/>
      <c r="U147" s="131"/>
      <c r="V147" s="131"/>
      <c r="W147" s="131"/>
      <c r="X147" s="131"/>
      <c r="Y147" s="131"/>
      <c r="Z147" s="131"/>
      <c r="AA147" s="131"/>
      <c r="AB147" s="131"/>
      <c r="AC147" s="131"/>
      <c r="AD147" s="131"/>
    </row>
    <row r="148" spans="1:30" s="133" customFormat="1" ht="15.5">
      <c r="A148" s="134"/>
      <c r="B148" s="135"/>
      <c r="C148" s="135"/>
      <c r="D148" s="135"/>
      <c r="E148" s="135"/>
      <c r="F148" s="135"/>
      <c r="G148" s="135"/>
      <c r="H148" s="136"/>
      <c r="I148" s="135"/>
      <c r="J148" s="135"/>
      <c r="K148" s="137"/>
      <c r="L148" s="131"/>
      <c r="M148" s="131"/>
      <c r="N148" s="131"/>
      <c r="O148" s="131"/>
      <c r="P148" s="131"/>
      <c r="Q148" s="131"/>
      <c r="R148" s="131"/>
      <c r="S148" s="131"/>
      <c r="T148" s="131"/>
      <c r="U148" s="131"/>
      <c r="V148" s="131"/>
      <c r="W148" s="131"/>
      <c r="X148" s="131"/>
      <c r="Y148" s="131"/>
      <c r="Z148" s="131"/>
      <c r="AA148" s="131"/>
      <c r="AB148" s="131"/>
      <c r="AC148" s="131"/>
      <c r="AD148" s="131"/>
    </row>
    <row r="149" spans="1:30" s="133" customFormat="1" ht="36" customHeight="1">
      <c r="A149" s="134"/>
      <c r="B149" s="347" t="s">
        <v>51</v>
      </c>
      <c r="C149" s="347"/>
      <c r="D149" s="347"/>
      <c r="E149" s="347"/>
      <c r="F149" s="347"/>
      <c r="G149" s="347"/>
      <c r="H149" s="347"/>
      <c r="I149" s="347"/>
      <c r="J149" s="347"/>
      <c r="K149" s="137"/>
      <c r="L149" s="131"/>
      <c r="M149" s="131"/>
      <c r="N149" s="131"/>
      <c r="O149" s="131"/>
      <c r="P149" s="131"/>
      <c r="Q149" s="131"/>
      <c r="R149" s="131"/>
      <c r="S149" s="131"/>
      <c r="T149" s="131"/>
      <c r="U149" s="131"/>
      <c r="V149" s="131"/>
      <c r="W149" s="131"/>
      <c r="X149" s="131"/>
      <c r="Y149" s="131"/>
      <c r="Z149" s="131"/>
      <c r="AA149" s="131"/>
      <c r="AB149" s="131"/>
      <c r="AC149" s="131"/>
      <c r="AD149" s="131"/>
    </row>
    <row r="150" spans="1:30" s="133" customFormat="1" ht="15" customHeight="1">
      <c r="A150" s="134"/>
      <c r="B150" s="247"/>
      <c r="C150" s="247"/>
      <c r="D150" s="247"/>
      <c r="E150" s="247"/>
      <c r="F150" s="247"/>
      <c r="G150" s="247"/>
      <c r="H150" s="247"/>
      <c r="I150" s="247"/>
      <c r="J150" s="247"/>
      <c r="K150" s="137"/>
      <c r="L150" s="131"/>
      <c r="M150" s="131"/>
      <c r="N150" s="131"/>
      <c r="O150" s="131"/>
      <c r="P150" s="131"/>
      <c r="Q150" s="131"/>
      <c r="R150" s="131"/>
      <c r="S150" s="131"/>
      <c r="T150" s="131"/>
      <c r="U150" s="131"/>
      <c r="V150" s="131"/>
      <c r="W150" s="131"/>
      <c r="X150" s="131"/>
      <c r="Y150" s="131"/>
      <c r="Z150" s="131"/>
      <c r="AA150" s="131"/>
      <c r="AB150" s="131"/>
      <c r="AC150" s="131"/>
      <c r="AD150" s="131"/>
    </row>
    <row r="151" spans="1:30" s="133" customFormat="1" ht="32.4" customHeight="1">
      <c r="A151" s="134"/>
      <c r="B151" s="252" t="s">
        <v>61</v>
      </c>
      <c r="C151" s="252"/>
      <c r="D151" s="252"/>
      <c r="E151" s="252"/>
      <c r="F151" s="252"/>
      <c r="G151" s="252"/>
      <c r="H151" s="252"/>
      <c r="I151" s="252"/>
      <c r="J151" s="252"/>
      <c r="K151" s="137"/>
      <c r="L151" s="131"/>
      <c r="M151" s="131"/>
      <c r="N151" s="131"/>
      <c r="O151" s="131"/>
      <c r="P151" s="131"/>
      <c r="Q151" s="131"/>
      <c r="R151" s="131"/>
      <c r="S151" s="131"/>
      <c r="T151" s="131"/>
      <c r="U151" s="131"/>
      <c r="V151" s="131"/>
      <c r="W151" s="131"/>
      <c r="X151" s="131"/>
      <c r="Y151" s="131"/>
      <c r="Z151" s="131"/>
      <c r="AA151" s="131"/>
      <c r="AB151" s="131"/>
      <c r="AC151" s="131"/>
      <c r="AD151" s="131"/>
    </row>
    <row r="152" spans="1:30" s="133" customFormat="1" ht="14.4" customHeight="1">
      <c r="A152" s="134"/>
      <c r="B152" s="138"/>
      <c r="C152" s="138"/>
      <c r="D152" s="135"/>
      <c r="E152" s="135"/>
      <c r="F152" s="135"/>
      <c r="G152" s="135"/>
      <c r="H152" s="136"/>
      <c r="I152" s="135"/>
      <c r="J152" s="135"/>
      <c r="K152" s="137"/>
      <c r="L152" s="131"/>
      <c r="M152" s="131"/>
      <c r="N152" s="131"/>
      <c r="O152" s="131"/>
      <c r="P152" s="131"/>
      <c r="Q152" s="131"/>
      <c r="R152" s="131"/>
      <c r="S152" s="131"/>
      <c r="T152" s="131"/>
      <c r="U152" s="131"/>
      <c r="V152" s="131"/>
      <c r="W152" s="131"/>
      <c r="X152" s="131"/>
      <c r="Y152" s="131"/>
      <c r="Z152" s="131"/>
      <c r="AA152" s="131"/>
      <c r="AB152" s="131"/>
      <c r="AC152" s="131"/>
      <c r="AD152" s="131"/>
    </row>
    <row r="153" spans="1:30" s="133" customFormat="1" ht="42" customHeight="1">
      <c r="A153" s="134"/>
      <c r="B153" s="247" t="s">
        <v>53</v>
      </c>
      <c r="C153" s="247"/>
      <c r="D153" s="247"/>
      <c r="E153" s="247"/>
      <c r="F153" s="247"/>
      <c r="G153" s="247"/>
      <c r="H153" s="247"/>
      <c r="I153" s="247"/>
      <c r="J153" s="247"/>
      <c r="K153" s="137"/>
      <c r="L153" s="131"/>
      <c r="M153" s="131"/>
      <c r="N153" s="131"/>
      <c r="O153" s="131"/>
      <c r="P153" s="131"/>
      <c r="Q153" s="131"/>
      <c r="R153" s="131"/>
      <c r="S153" s="131"/>
      <c r="T153" s="131"/>
      <c r="U153" s="131"/>
      <c r="V153" s="131"/>
      <c r="W153" s="131"/>
      <c r="X153" s="131"/>
      <c r="Y153" s="131"/>
      <c r="Z153" s="131"/>
      <c r="AA153" s="131"/>
      <c r="AB153" s="131"/>
      <c r="AC153" s="131"/>
      <c r="AD153" s="131"/>
    </row>
    <row r="154" spans="1:30" s="133" customFormat="1" ht="26" customHeight="1">
      <c r="A154" s="134"/>
      <c r="B154" s="139"/>
      <c r="C154" s="139"/>
      <c r="D154" s="139"/>
      <c r="E154" s="139"/>
      <c r="F154" s="139"/>
      <c r="G154" s="139"/>
      <c r="H154" s="139"/>
      <c r="I154" s="139"/>
      <c r="J154" s="139"/>
      <c r="K154" s="140"/>
      <c r="L154" s="131"/>
      <c r="M154" s="131"/>
      <c r="N154" s="131"/>
      <c r="O154" s="131"/>
      <c r="P154" s="131"/>
      <c r="Q154" s="131"/>
      <c r="R154" s="131"/>
      <c r="S154" s="131"/>
      <c r="T154" s="131"/>
      <c r="U154" s="131"/>
      <c r="V154" s="131"/>
      <c r="W154" s="131"/>
      <c r="X154" s="131"/>
      <c r="Y154" s="131"/>
      <c r="Z154" s="131"/>
      <c r="AA154" s="131"/>
      <c r="AB154" s="131"/>
      <c r="AC154" s="131"/>
      <c r="AD154" s="131"/>
    </row>
    <row r="155" spans="1:30">
      <c r="A155" s="130"/>
    </row>
    <row r="156" spans="1:30" ht="13">
      <c r="A156" s="141"/>
    </row>
    <row r="157" spans="1:30">
      <c r="A157" s="130"/>
    </row>
    <row r="158" spans="1:30">
      <c r="A158" s="142"/>
    </row>
    <row r="159" spans="1:30">
      <c r="A159" s="142"/>
    </row>
    <row r="160" spans="1:30">
      <c r="A160" s="142"/>
    </row>
    <row r="161" spans="1:3">
      <c r="A161" s="142"/>
    </row>
    <row r="162" spans="1:3">
      <c r="A162" s="142"/>
    </row>
    <row r="163" spans="1:3" ht="13">
      <c r="A163" s="141"/>
    </row>
    <row r="164" spans="1:3">
      <c r="A164" s="130"/>
    </row>
    <row r="165" spans="1:3">
      <c r="A165" s="130"/>
    </row>
    <row r="166" spans="1:3">
      <c r="A166" s="130"/>
    </row>
    <row r="167" spans="1:3">
      <c r="A167" s="130"/>
    </row>
    <row r="168" spans="1:3">
      <c r="A168" s="142"/>
    </row>
    <row r="169" spans="1:3" ht="13">
      <c r="A169" s="14"/>
    </row>
    <row r="170" spans="1:3" ht="13">
      <c r="A170" s="143"/>
    </row>
    <row r="171" spans="1:3">
      <c r="A171" s="144"/>
    </row>
    <row r="172" spans="1:3" ht="13">
      <c r="A172" s="145"/>
    </row>
    <row r="173" spans="1:3" ht="13">
      <c r="A173" s="141"/>
    </row>
    <row r="174" spans="1:3">
      <c r="A174" s="146"/>
    </row>
    <row r="175" spans="1:3">
      <c r="A175" s="146"/>
    </row>
    <row r="176" spans="1:3">
      <c r="A176" s="146"/>
      <c r="B176" s="110"/>
      <c r="C176" s="110"/>
    </row>
    <row r="177" spans="1:3" ht="13">
      <c r="A177" s="147"/>
      <c r="B177" s="110"/>
      <c r="C177" s="110"/>
    </row>
    <row r="178" spans="1:3" ht="13">
      <c r="A178" s="143"/>
      <c r="B178" s="110"/>
      <c r="C178" s="110"/>
    </row>
    <row r="179" spans="1:3">
      <c r="A179" s="148"/>
      <c r="B179" s="110"/>
      <c r="C179" s="110"/>
    </row>
    <row r="180" spans="1:3">
      <c r="A180" s="148"/>
      <c r="B180" s="110"/>
      <c r="C180" s="110"/>
    </row>
    <row r="181" spans="1:3">
      <c r="A181" s="148"/>
      <c r="B181" s="110"/>
      <c r="C181" s="110"/>
    </row>
    <row r="182" spans="1:3">
      <c r="A182" s="148"/>
      <c r="B182" s="110"/>
      <c r="C182" s="110"/>
    </row>
    <row r="183" spans="1:3">
      <c r="A183" s="148"/>
      <c r="B183" s="110"/>
      <c r="C183" s="110"/>
    </row>
    <row r="184" spans="1:3">
      <c r="A184" s="148"/>
      <c r="B184" s="110"/>
      <c r="C184" s="110"/>
    </row>
    <row r="185" spans="1:3">
      <c r="A185" s="148"/>
      <c r="B185" s="110"/>
      <c r="C185" s="110"/>
    </row>
    <row r="186" spans="1:3">
      <c r="A186" s="148"/>
      <c r="B186" s="110"/>
      <c r="C186" s="110"/>
    </row>
    <row r="187" spans="1:3" ht="13">
      <c r="A187" s="149"/>
      <c r="B187" s="110"/>
      <c r="C187" s="110"/>
    </row>
    <row r="188" spans="1:3">
      <c r="B188" s="110"/>
      <c r="C188" s="110"/>
    </row>
    <row r="189" spans="1:3">
      <c r="B189" s="110"/>
      <c r="C189" s="110"/>
    </row>
  </sheetData>
  <sheetProtection algorithmName="SHA-512" hashValue="OmAp2E2y5LOMQCWugRzf83t3Ym12ksTzsWpxLJ7Miqsu4EkmijqJF3bigWNubRwapV1/r8fxM6PodJZl7QDJ1g==" saltValue="3wwuBINviTtZ7pdTwM9kuA==" spinCount="100000" sheet="1" formatCells="0" formatRows="0"/>
  <protectedRanges>
    <protectedRange algorithmName="SHA-512" hashValue="DOHc2yQ59uJi1mLfGgr9znuQ6E7r0Wt50MhD01Max5w5uONcsifvVguSdFIs47WNaspFtHUDgeIBC8d2UibZ/w==" saltValue="Ec9m2tIrvPN/IzKkRPrgMg==" spinCount="100000" sqref="A4" name="Bereich2"/>
    <protectedRange algorithmName="SHA-512" hashValue="SfDkDVCPL8DhV/q4U+XUgHCEZm5j0lSzXz2IQVzqq0SnPNPt8IdQQA9b/d4zDwbiwiwyBXHxcMCuw7Zi3m8F5g==" saltValue="jW/bGv01FydJ6Hx26CWHqg==" spinCount="100000" sqref="B3:C3" name="Bereich1_4"/>
    <protectedRange algorithmName="SHA-512" hashValue="DOHc2yQ59uJi1mLfGgr9znuQ6E7r0Wt50MhD01Max5w5uONcsifvVguSdFIs47WNaspFtHUDgeIBC8d2UibZ/w==" saltValue="Ec9m2tIrvPN/IzKkRPrgMg==" spinCount="100000" sqref="L4" name="Bereich2_1"/>
  </protectedRanges>
  <dataConsolidate/>
  <mergeCells count="114">
    <mergeCell ref="D135:H135"/>
    <mergeCell ref="D136:H136"/>
    <mergeCell ref="D137:H137"/>
    <mergeCell ref="D138:H138"/>
    <mergeCell ref="D139:H139"/>
    <mergeCell ref="D140:H140"/>
    <mergeCell ref="D112:H112"/>
    <mergeCell ref="D113:H113"/>
    <mergeCell ref="D114:H114"/>
    <mergeCell ref="D115:H115"/>
    <mergeCell ref="D116:H116"/>
    <mergeCell ref="D117:H117"/>
    <mergeCell ref="D124:H124"/>
    <mergeCell ref="D125:H125"/>
    <mergeCell ref="D134:H134"/>
    <mergeCell ref="D102:H102"/>
    <mergeCell ref="D103:H103"/>
    <mergeCell ref="D104:H104"/>
    <mergeCell ref="D105:H105"/>
    <mergeCell ref="D106:H106"/>
    <mergeCell ref="D107:H107"/>
    <mergeCell ref="D108:H108"/>
    <mergeCell ref="D110:H110"/>
    <mergeCell ref="D111:H111"/>
    <mergeCell ref="D93:H93"/>
    <mergeCell ref="D94:H94"/>
    <mergeCell ref="D95:H95"/>
    <mergeCell ref="D96:H96"/>
    <mergeCell ref="D97:H97"/>
    <mergeCell ref="D98:H98"/>
    <mergeCell ref="D99:H99"/>
    <mergeCell ref="D100:H100"/>
    <mergeCell ref="D101:H101"/>
    <mergeCell ref="D45:H45"/>
    <mergeCell ref="D46:H46"/>
    <mergeCell ref="D47:H47"/>
    <mergeCell ref="D48:H48"/>
    <mergeCell ref="D49:H49"/>
    <mergeCell ref="D50:H50"/>
    <mergeCell ref="D51:H51"/>
    <mergeCell ref="D52:H52"/>
    <mergeCell ref="D53:H53"/>
    <mergeCell ref="D72:H72"/>
    <mergeCell ref="B145:H145"/>
    <mergeCell ref="E143:G143"/>
    <mergeCell ref="B141:H141"/>
    <mergeCell ref="B144:H144"/>
    <mergeCell ref="D118:H118"/>
    <mergeCell ref="D119:H119"/>
    <mergeCell ref="D120:H120"/>
    <mergeCell ref="D121:H121"/>
    <mergeCell ref="D122:H122"/>
    <mergeCell ref="D123:H123"/>
    <mergeCell ref="D73:H73"/>
    <mergeCell ref="D74:H74"/>
    <mergeCell ref="D75:H75"/>
    <mergeCell ref="D76:H76"/>
    <mergeCell ref="D77:H77"/>
    <mergeCell ref="D78:H78"/>
    <mergeCell ref="D80:H80"/>
    <mergeCell ref="D81:H81"/>
    <mergeCell ref="D82:H82"/>
    <mergeCell ref="D79:H79"/>
    <mergeCell ref="D89:H89"/>
    <mergeCell ref="D90:H90"/>
    <mergeCell ref="D91:H91"/>
    <mergeCell ref="A3:J3"/>
    <mergeCell ref="A2:B2"/>
    <mergeCell ref="D2:I2"/>
    <mergeCell ref="B5:H5"/>
    <mergeCell ref="I5:J5"/>
    <mergeCell ref="D6:H6"/>
    <mergeCell ref="J6:J141"/>
    <mergeCell ref="D44:H44"/>
    <mergeCell ref="D62:H62"/>
    <mergeCell ref="D92:H92"/>
    <mergeCell ref="D109:H109"/>
    <mergeCell ref="D133:H133"/>
    <mergeCell ref="E128:G128"/>
    <mergeCell ref="E127:G127"/>
    <mergeCell ref="E129:G129"/>
    <mergeCell ref="E130:G130"/>
    <mergeCell ref="E131:G131"/>
    <mergeCell ref="E132:G132"/>
    <mergeCell ref="D83:H83"/>
    <mergeCell ref="D84:H84"/>
    <mergeCell ref="D85:H85"/>
    <mergeCell ref="D86:H86"/>
    <mergeCell ref="D87:H87"/>
    <mergeCell ref="D88:H88"/>
    <mergeCell ref="B153:J153"/>
    <mergeCell ref="B149:J149"/>
    <mergeCell ref="B151:J151"/>
    <mergeCell ref="B150:J150"/>
    <mergeCell ref="D142:H142"/>
    <mergeCell ref="B147:K147"/>
    <mergeCell ref="D126:H126"/>
    <mergeCell ref="D54:H54"/>
    <mergeCell ref="D55:H55"/>
    <mergeCell ref="D56:H56"/>
    <mergeCell ref="D57:H57"/>
    <mergeCell ref="D58:H58"/>
    <mergeCell ref="D59:H59"/>
    <mergeCell ref="D60:H60"/>
    <mergeCell ref="D61:H61"/>
    <mergeCell ref="D63:H63"/>
    <mergeCell ref="D64:H64"/>
    <mergeCell ref="D65:H65"/>
    <mergeCell ref="D66:H66"/>
    <mergeCell ref="D67:H67"/>
    <mergeCell ref="D68:H68"/>
    <mergeCell ref="D69:H69"/>
    <mergeCell ref="D70:H70"/>
    <mergeCell ref="D71:H71"/>
  </mergeCells>
  <conditionalFormatting sqref="A7:A43 A45:A70">
    <cfRule type="expression" dxfId="92" priority="116">
      <formula>$M7="change"</formula>
    </cfRule>
  </conditionalFormatting>
  <conditionalFormatting sqref="A44">
    <cfRule type="expression" dxfId="91" priority="305">
      <formula>$M72="Änderung"</formula>
    </cfRule>
  </conditionalFormatting>
  <conditionalFormatting sqref="A62">
    <cfRule type="expression" dxfId="90" priority="309">
      <formula>$M109="Änderung"</formula>
    </cfRule>
  </conditionalFormatting>
  <conditionalFormatting sqref="A71">
    <cfRule type="expression" dxfId="89" priority="151">
      <formula>$M71="Änderung"</formula>
    </cfRule>
  </conditionalFormatting>
  <conditionalFormatting sqref="A72:A90">
    <cfRule type="expression" dxfId="88" priority="12">
      <formula>$M72="change"</formula>
    </cfRule>
  </conditionalFormatting>
  <conditionalFormatting sqref="A79">
    <cfRule type="expression" dxfId="87" priority="13">
      <formula>$M126="Änderung"</formula>
    </cfRule>
  </conditionalFormatting>
  <conditionalFormatting sqref="A91:A98">
    <cfRule type="expression" dxfId="86" priority="98">
      <formula>$M91="Änderung"</formula>
    </cfRule>
  </conditionalFormatting>
  <conditionalFormatting sqref="A92">
    <cfRule type="expression" dxfId="85" priority="431">
      <formula>#REF!="Änderung"</formula>
    </cfRule>
  </conditionalFormatting>
  <conditionalFormatting sqref="A99:A102">
    <cfRule type="expression" dxfId="84" priority="146">
      <formula>$M99="change"</formula>
    </cfRule>
  </conditionalFormatting>
  <conditionalFormatting sqref="A103:A104">
    <cfRule type="expression" dxfId="83" priority="223">
      <formula>$M103="Änderung"</formula>
    </cfRule>
  </conditionalFormatting>
  <conditionalFormatting sqref="A105:A108 A111:A116 A124:A125 A130 A143 A146 A148:A155 A169">
    <cfRule type="expression" dxfId="82" priority="224">
      <formula>$M105="change"</formula>
    </cfRule>
  </conditionalFormatting>
  <conditionalFormatting sqref="A109 A170:A173">
    <cfRule type="expression" dxfId="81" priority="221">
      <formula>$M110="Änderung"</formula>
    </cfRule>
  </conditionalFormatting>
  <conditionalFormatting sqref="A109">
    <cfRule type="expression" dxfId="80" priority="317">
      <formula>$M147="Änderung"</formula>
    </cfRule>
  </conditionalFormatting>
  <conditionalFormatting sqref="A110">
    <cfRule type="expression" dxfId="79" priority="204">
      <formula>$M110="Änderung"</formula>
    </cfRule>
  </conditionalFormatting>
  <conditionalFormatting sqref="A117">
    <cfRule type="expression" dxfId="78" priority="139">
      <formula>$M117="Änderung"</formula>
    </cfRule>
  </conditionalFormatting>
  <conditionalFormatting sqref="A118:A122">
    <cfRule type="expression" dxfId="77" priority="140">
      <formula>$M118="change"</formula>
    </cfRule>
  </conditionalFormatting>
  <conditionalFormatting sqref="A123">
    <cfRule type="expression" dxfId="76" priority="205">
      <formula>$M123="Änderung"</formula>
    </cfRule>
  </conditionalFormatting>
  <conditionalFormatting sqref="A127:A128">
    <cfRule type="expression" dxfId="75" priority="136">
      <formula>$M127="change"</formula>
    </cfRule>
  </conditionalFormatting>
  <conditionalFormatting sqref="A129">
    <cfRule type="expression" dxfId="74" priority="85">
      <formula>$M129="Änderung"</formula>
    </cfRule>
  </conditionalFormatting>
  <conditionalFormatting sqref="A131">
    <cfRule type="expression" dxfId="73" priority="94">
      <formula>$M131="Änderung"</formula>
    </cfRule>
  </conditionalFormatting>
  <conditionalFormatting sqref="A132">
    <cfRule type="expression" dxfId="72" priority="95">
      <formula>$M132="change"</formula>
    </cfRule>
  </conditionalFormatting>
  <conditionalFormatting sqref="A133">
    <cfRule type="expression" dxfId="71" priority="210">
      <formula>#REF!="Änderung"</formula>
    </cfRule>
  </conditionalFormatting>
  <conditionalFormatting sqref="A134:A141">
    <cfRule type="expression" dxfId="70" priority="75">
      <formula>$M134="change"</formula>
    </cfRule>
  </conditionalFormatting>
  <conditionalFormatting sqref="A157:A162">
    <cfRule type="expression" dxfId="69" priority="215">
      <formula>$M157="Änderung"</formula>
    </cfRule>
  </conditionalFormatting>
  <conditionalFormatting sqref="A163">
    <cfRule type="expression" dxfId="68" priority="216">
      <formula>#REF!="Änderung"</formula>
    </cfRule>
  </conditionalFormatting>
  <conditionalFormatting sqref="A164:A168">
    <cfRule type="expression" dxfId="67" priority="217">
      <formula>$M164="Änderung"</formula>
    </cfRule>
  </conditionalFormatting>
  <conditionalFormatting sqref="A178:A179">
    <cfRule type="expression" dxfId="66" priority="222">
      <formula>$M191="Änderung"</formula>
    </cfRule>
  </conditionalFormatting>
  <conditionalFormatting sqref="A180:A186">
    <cfRule type="expression" dxfId="65" priority="211">
      <formula>#REF!="Änderung"</formula>
    </cfRule>
  </conditionalFormatting>
  <conditionalFormatting sqref="A144:B144">
    <cfRule type="expression" dxfId="64" priority="207">
      <formula>#REF!="Änderung"</formula>
    </cfRule>
  </conditionalFormatting>
  <conditionalFormatting sqref="A142:C142">
    <cfRule type="expression" dxfId="63" priority="208">
      <formula>#REF!="Änderung"</formula>
    </cfRule>
  </conditionalFormatting>
  <conditionalFormatting sqref="A93:H93">
    <cfRule type="expression" dxfId="62" priority="3">
      <formula>$B$93="Medicine (see the attachment to the budget)"</formula>
    </cfRule>
  </conditionalFormatting>
  <conditionalFormatting sqref="A94:H94">
    <cfRule type="expression" dxfId="61" priority="2">
      <formula>$B$94="Pesticides and/or Mineral fertilizers (see the attachment to the budget)"</formula>
    </cfRule>
  </conditionalFormatting>
  <conditionalFormatting sqref="A110:H110">
    <cfRule type="expression" dxfId="60" priority="1">
      <formula>$B$110="Construction measures (according to the project proposal)"</formula>
    </cfRule>
  </conditionalFormatting>
  <conditionalFormatting sqref="B79">
    <cfRule type="expression" dxfId="59" priority="17">
      <formula>$L79="Änderung"</formula>
    </cfRule>
  </conditionalFormatting>
  <conditionalFormatting sqref="B141 B143:E143 H143:I143">
    <cfRule type="expression" dxfId="58" priority="248">
      <formula>$L141="change"</formula>
    </cfRule>
  </conditionalFormatting>
  <conditionalFormatting sqref="B44:D78 I44:I78 C79:D79">
    <cfRule type="expression" dxfId="57" priority="107">
      <formula>$L44="change"</formula>
    </cfRule>
  </conditionalFormatting>
  <conditionalFormatting sqref="B80:D125">
    <cfRule type="expression" dxfId="56" priority="11">
      <formula>$L80="change"</formula>
    </cfRule>
  </conditionalFormatting>
  <conditionalFormatting sqref="B134:D140">
    <cfRule type="expression" dxfId="55" priority="4">
      <formula>$L134="change"</formula>
    </cfRule>
  </conditionalFormatting>
  <conditionalFormatting sqref="B127:E132">
    <cfRule type="expression" dxfId="54" priority="10">
      <formula>$L127="change"</formula>
    </cfRule>
  </conditionalFormatting>
  <conditionalFormatting sqref="B7:I43">
    <cfRule type="expression" dxfId="53" priority="118">
      <formula>$L7="change"</formula>
    </cfRule>
  </conditionalFormatting>
  <conditionalFormatting sqref="B148:K148 B149 K149 B150:K152 B153 K153 B147">
    <cfRule type="expression" dxfId="52" priority="23">
      <formula>#REF!= "Örtlicher Zuschuss"</formula>
    </cfRule>
  </conditionalFormatting>
  <conditionalFormatting sqref="B148:K148 B149 K149 B150:K152 B153 K153">
    <cfRule type="expression" dxfId="51" priority="22">
      <formula>#REF!="Örtlicher Zuschuss"</formula>
    </cfRule>
  </conditionalFormatting>
  <conditionalFormatting sqref="D126">
    <cfRule type="expression" dxfId="50" priority="176">
      <formula>$L126="Änderung"</formula>
    </cfRule>
  </conditionalFormatting>
  <conditionalFormatting sqref="D133">
    <cfRule type="expression" dxfId="49" priority="231">
      <formula>$L133="Änderung"</formula>
    </cfRule>
  </conditionalFormatting>
  <conditionalFormatting sqref="D142">
    <cfRule type="expression" dxfId="48" priority="227">
      <formula>$L142="Änderung"</formula>
    </cfRule>
  </conditionalFormatting>
  <conditionalFormatting sqref="D126:H126">
    <cfRule type="expression" dxfId="47" priority="175">
      <formula>#REF!="Örtlicher Zuschuss"</formula>
    </cfRule>
  </conditionalFormatting>
  <conditionalFormatting sqref="H127:I132">
    <cfRule type="expression" dxfId="46" priority="9">
      <formula>$L127="change"</formula>
    </cfRule>
  </conditionalFormatting>
  <conditionalFormatting sqref="I44 I6">
    <cfRule type="expression" dxfId="45" priority="430">
      <formula>$L$6=1</formula>
    </cfRule>
  </conditionalFormatting>
  <conditionalFormatting sqref="I79">
    <cfRule type="expression" dxfId="44" priority="18">
      <formula>$L79="Änderung"</formula>
    </cfRule>
  </conditionalFormatting>
  <conditionalFormatting sqref="I80:I125">
    <cfRule type="expression" dxfId="43" priority="34">
      <formula>$L80="change"</formula>
    </cfRule>
  </conditionalFormatting>
  <conditionalFormatting sqref="I92">
    <cfRule type="expression" dxfId="42" priority="238">
      <formula>$K$92=1</formula>
    </cfRule>
  </conditionalFormatting>
  <conditionalFormatting sqref="I126">
    <cfRule type="expression" dxfId="41" priority="236">
      <formula>$L126="Änderung"</formula>
    </cfRule>
  </conditionalFormatting>
  <conditionalFormatting sqref="I133">
    <cfRule type="expression" dxfId="40" priority="230">
      <formula>$L133="Änderung"</formula>
    </cfRule>
  </conditionalFormatting>
  <conditionalFormatting sqref="I134:I141">
    <cfRule type="expression" dxfId="39" priority="6">
      <formula>$L134="change"</formula>
    </cfRule>
  </conditionalFormatting>
  <conditionalFormatting sqref="I142">
    <cfRule type="expression" dxfId="38" priority="329">
      <formula>#REF!="Änderung"</formula>
    </cfRule>
  </conditionalFormatting>
  <conditionalFormatting sqref="I144">
    <cfRule type="expression" dxfId="37" priority="256">
      <formula>#REF!=1</formula>
    </cfRule>
    <cfRule type="expression" dxfId="36" priority="258">
      <formula>#REF!="Änderung"</formula>
    </cfRule>
  </conditionalFormatting>
  <conditionalFormatting sqref="K7">
    <cfRule type="expression" dxfId="35" priority="193">
      <formula>#REF!="Örtlicher Zuschuss"</formula>
    </cfRule>
  </conditionalFormatting>
  <conditionalFormatting sqref="L2:L78 L80:L1048576">
    <cfRule type="expression" dxfId="34" priority="72">
      <formula>$L$5="NOVE"</formula>
    </cfRule>
  </conditionalFormatting>
  <conditionalFormatting sqref="L7:L43 L80:L91 L127:L140">
    <cfRule type="expression" dxfId="33" priority="119">
      <formula>$L$5="NOVE"</formula>
    </cfRule>
    <cfRule type="expression" dxfId="32" priority="117">
      <formula>$L$5="VE"</formula>
    </cfRule>
  </conditionalFormatting>
  <conditionalFormatting sqref="L45:L61">
    <cfRule type="expression" dxfId="31" priority="108">
      <formula>$L$5="NOVE"</formula>
    </cfRule>
    <cfRule type="expression" dxfId="30" priority="106">
      <formula>$L$5="VE"</formula>
    </cfRule>
  </conditionalFormatting>
  <conditionalFormatting sqref="L63:L78">
    <cfRule type="expression" dxfId="29" priority="102">
      <formula>$L$5="NOVE"</formula>
    </cfRule>
    <cfRule type="expression" dxfId="28" priority="100">
      <formula>$L$5="VE"</formula>
    </cfRule>
  </conditionalFormatting>
  <conditionalFormatting sqref="L93:L108">
    <cfRule type="expression" dxfId="27" priority="149">
      <formula>$L$5="NOVE"</formula>
    </cfRule>
    <cfRule type="expression" dxfId="26" priority="147">
      <formula>$L$5="VE"</formula>
    </cfRule>
  </conditionalFormatting>
  <conditionalFormatting sqref="L110:L125">
    <cfRule type="expression" dxfId="25" priority="141">
      <formula>$L$5="VE"</formula>
    </cfRule>
    <cfRule type="expression" dxfId="24" priority="143">
      <formula>$L$5="NOVE"</formula>
    </cfRule>
  </conditionalFormatting>
  <conditionalFormatting sqref="L143">
    <cfRule type="expression" dxfId="23" priority="180">
      <formula>$L$5="NOVE"</formula>
    </cfRule>
    <cfRule type="expression" dxfId="22" priority="179">
      <formula>$L$5="VE"</formula>
    </cfRule>
  </conditionalFormatting>
  <dataValidations count="1">
    <dataValidation type="list" allowBlank="1" showInputMessage="1" showErrorMessage="1" sqref="L143 L127:L132 L7:L43 L45:L61 L93:L108 L110:L125 L134:L140 L63:L78 L80:L91" xr:uid="{CBE3BC09-5474-497B-81A8-B1288B88D121}">
      <formula1>"No change,Change"</formula1>
    </dataValidation>
  </dataValidations>
  <printOptions horizontalCentered="1"/>
  <pageMargins left="0.51181102362204722" right="0.51181102362204722" top="1.1811023622047245" bottom="0.74803149606299213" header="0.70866141732283472" footer="0.31496062992125984"/>
  <pageSetup paperSize="8" scale="9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536D-0A84-4E0D-BDBD-C90BC02B1509}">
  <sheetPr codeName="Tabelle3">
    <tabColor theme="0" tint="-0.499984740745262"/>
    <pageSetUpPr fitToPage="1"/>
  </sheetPr>
  <dimension ref="A1:X100"/>
  <sheetViews>
    <sheetView zoomScale="90" zoomScaleNormal="90" zoomScaleSheetLayoutView="55" workbookViewId="0">
      <pane ySplit="4" topLeftCell="A54" activePane="bottomLeft" state="frozen"/>
      <selection pane="bottomLeft" activeCell="B63" sqref="B63"/>
    </sheetView>
  </sheetViews>
  <sheetFormatPr defaultColWidth="11.453125" defaultRowHeight="14"/>
  <cols>
    <col min="1" max="1" width="4.453125" style="44" customWidth="1"/>
    <col min="2" max="2" width="92.6328125" style="44" customWidth="1"/>
    <col min="3" max="3" width="15.08984375" style="44" customWidth="1"/>
    <col min="4" max="4" width="12.90625" style="44" customWidth="1"/>
    <col min="5" max="5" width="11.453125" style="44"/>
    <col min="6" max="6" width="16.36328125" style="44" customWidth="1"/>
    <col min="7" max="7" width="11.453125" style="44"/>
    <col min="8" max="8" width="18.453125" style="44" customWidth="1"/>
    <col min="9" max="9" width="18.54296875" style="44" customWidth="1"/>
    <col min="10" max="10" width="22.36328125" customWidth="1"/>
    <col min="11" max="11" width="15.08984375" customWidth="1"/>
    <col min="12" max="13" width="11.453125" style="44" customWidth="1"/>
    <col min="14" max="14" width="6.453125" style="44" customWidth="1"/>
    <col min="15" max="15" width="107.36328125" style="52" customWidth="1"/>
    <col min="16" max="16" width="11.453125" style="53"/>
    <col min="17" max="17" width="84.36328125" style="53" customWidth="1"/>
    <col min="18" max="16384" width="11.453125" style="44"/>
  </cols>
  <sheetData>
    <row r="1" spans="1:24">
      <c r="B1" s="44" t="s">
        <v>147</v>
      </c>
    </row>
    <row r="2" spans="1:24" ht="40.5" customHeight="1">
      <c r="A2" s="260" t="s">
        <v>136</v>
      </c>
      <c r="B2" s="260"/>
      <c r="C2" s="260"/>
      <c r="D2" s="260"/>
      <c r="E2" s="260"/>
      <c r="F2" s="260"/>
      <c r="G2" s="260"/>
      <c r="H2" s="260"/>
      <c r="I2" s="260"/>
      <c r="J2" s="42">
        <f>'Key data'!C39</f>
        <v>0</v>
      </c>
      <c r="K2" s="43"/>
      <c r="O2" s="45" t="s">
        <v>62</v>
      </c>
      <c r="P2" s="46"/>
      <c r="Q2" s="46"/>
      <c r="R2" s="47"/>
      <c r="S2" s="47"/>
      <c r="T2" s="47"/>
      <c r="U2" s="47"/>
      <c r="V2" s="47"/>
      <c r="W2" s="47"/>
    </row>
    <row r="3" spans="1:24" ht="13.5" customHeight="1">
      <c r="A3" s="48"/>
      <c r="B3" s="48"/>
      <c r="C3" s="48"/>
      <c r="D3" s="49"/>
      <c r="E3" s="49"/>
      <c r="F3" s="49"/>
      <c r="G3" s="49"/>
      <c r="H3" s="50"/>
      <c r="I3" s="51"/>
      <c r="J3" s="51"/>
      <c r="K3" s="43"/>
    </row>
    <row r="4" spans="1:24" ht="133.25" customHeight="1">
      <c r="A4" s="54"/>
      <c r="B4" s="54" t="s">
        <v>21</v>
      </c>
      <c r="C4" s="54" t="s">
        <v>22</v>
      </c>
      <c r="D4" s="55" t="s">
        <v>23</v>
      </c>
      <c r="E4" s="55" t="s">
        <v>126</v>
      </c>
      <c r="F4" s="55" t="s">
        <v>24</v>
      </c>
      <c r="G4" s="55" t="s">
        <v>125</v>
      </c>
      <c r="H4" s="56" t="s">
        <v>25</v>
      </c>
      <c r="I4" s="55" t="s">
        <v>63</v>
      </c>
      <c r="J4" s="55" t="s">
        <v>27</v>
      </c>
      <c r="K4" s="43"/>
      <c r="O4" s="57" t="s">
        <v>28</v>
      </c>
      <c r="P4" s="58"/>
      <c r="Q4" s="58"/>
      <c r="R4" s="59"/>
      <c r="S4" s="59"/>
      <c r="T4" s="59"/>
      <c r="U4" s="59"/>
      <c r="V4" s="59"/>
      <c r="W4" s="59"/>
      <c r="X4" s="59"/>
    </row>
    <row r="5" spans="1:24" ht="27" customHeight="1">
      <c r="A5" s="60"/>
      <c r="B5" s="262" t="s">
        <v>64</v>
      </c>
      <c r="C5" s="262"/>
      <c r="D5" s="262"/>
      <c r="E5" s="262"/>
      <c r="F5" s="262"/>
      <c r="G5" s="262"/>
      <c r="H5" s="262"/>
      <c r="I5" s="263" t="s">
        <v>65</v>
      </c>
      <c r="J5" s="263"/>
      <c r="K5" s="43"/>
      <c r="O5" s="61" t="s">
        <v>66</v>
      </c>
      <c r="P5" s="62"/>
      <c r="Q5" s="62"/>
    </row>
    <row r="6" spans="1:24" ht="234.75" customHeight="1">
      <c r="A6" s="63">
        <v>1</v>
      </c>
      <c r="B6" s="64" t="s">
        <v>159</v>
      </c>
      <c r="C6" s="64">
        <v>90010000</v>
      </c>
      <c r="D6" s="245" t="s">
        <v>67</v>
      </c>
      <c r="E6" s="245"/>
      <c r="F6" s="245"/>
      <c r="G6" s="245"/>
      <c r="H6" s="245"/>
      <c r="I6" s="220">
        <f>SUM(I7:I11)</f>
        <v>94000</v>
      </c>
      <c r="J6" s="264" t="s">
        <v>135</v>
      </c>
      <c r="K6" s="43"/>
      <c r="O6" s="278" t="s">
        <v>127</v>
      </c>
      <c r="P6" s="65"/>
      <c r="Q6" s="65"/>
    </row>
    <row r="7" spans="1:24" ht="12.5">
      <c r="A7" s="66"/>
      <c r="B7" s="81" t="s">
        <v>68</v>
      </c>
      <c r="C7" s="67"/>
      <c r="D7" s="68">
        <v>1</v>
      </c>
      <c r="E7" s="69" t="s">
        <v>29</v>
      </c>
      <c r="F7" s="69">
        <v>20</v>
      </c>
      <c r="G7" s="69" t="s">
        <v>30</v>
      </c>
      <c r="H7" s="70">
        <v>3000</v>
      </c>
      <c r="I7" s="27">
        <f>D7*F7*H7</f>
        <v>60000</v>
      </c>
      <c r="J7" s="264"/>
      <c r="K7" s="43"/>
      <c r="O7" s="279"/>
      <c r="P7" s="65"/>
      <c r="Q7" s="65"/>
    </row>
    <row r="8" spans="1:24" ht="12.75" customHeight="1">
      <c r="A8" s="71"/>
      <c r="B8" s="73" t="s">
        <v>69</v>
      </c>
      <c r="C8" s="72"/>
      <c r="D8" s="68">
        <v>0.5</v>
      </c>
      <c r="E8" s="69" t="s">
        <v>29</v>
      </c>
      <c r="F8" s="69">
        <v>20</v>
      </c>
      <c r="G8" s="69" t="s">
        <v>30</v>
      </c>
      <c r="H8" s="70">
        <v>2200</v>
      </c>
      <c r="I8" s="27">
        <f t="shared" ref="I8:I11" si="0">D8*F8*H8</f>
        <v>22000</v>
      </c>
      <c r="J8" s="264"/>
      <c r="K8" s="43"/>
      <c r="O8" s="279"/>
      <c r="P8" s="65"/>
      <c r="Q8" s="65"/>
    </row>
    <row r="9" spans="1:24" ht="12.75" customHeight="1">
      <c r="A9" s="71"/>
      <c r="B9" s="73" t="s">
        <v>70</v>
      </c>
      <c r="C9" s="72"/>
      <c r="D9" s="68">
        <v>1</v>
      </c>
      <c r="E9" s="69" t="s">
        <v>29</v>
      </c>
      <c r="F9" s="69">
        <v>20</v>
      </c>
      <c r="G9" s="69" t="s">
        <v>30</v>
      </c>
      <c r="H9" s="70">
        <v>600</v>
      </c>
      <c r="I9" s="27">
        <f t="shared" si="0"/>
        <v>12000</v>
      </c>
      <c r="J9" s="264"/>
      <c r="K9" s="43"/>
      <c r="O9" s="279"/>
      <c r="P9" s="65"/>
      <c r="Q9" s="65"/>
    </row>
    <row r="10" spans="1:24" ht="12.75" customHeight="1">
      <c r="A10" s="71"/>
      <c r="B10" s="73"/>
      <c r="C10" s="72"/>
      <c r="D10" s="68"/>
      <c r="E10" s="69" t="s">
        <v>29</v>
      </c>
      <c r="F10" s="69"/>
      <c r="G10" s="69" t="s">
        <v>30</v>
      </c>
      <c r="H10" s="70"/>
      <c r="I10" s="27">
        <f t="shared" si="0"/>
        <v>0</v>
      </c>
      <c r="J10" s="264"/>
      <c r="K10" s="43"/>
      <c r="O10" s="280"/>
      <c r="P10" s="65"/>
      <c r="Q10" s="65"/>
    </row>
    <row r="11" spans="1:24" ht="12.75" customHeight="1">
      <c r="A11" s="74"/>
      <c r="B11" s="74"/>
      <c r="C11" s="72"/>
      <c r="D11" s="68"/>
      <c r="E11" s="69" t="s">
        <v>29</v>
      </c>
      <c r="F11" s="69"/>
      <c r="G11" s="69" t="s">
        <v>30</v>
      </c>
      <c r="H11" s="70"/>
      <c r="I11" s="27">
        <f t="shared" si="0"/>
        <v>0</v>
      </c>
      <c r="J11" s="264"/>
      <c r="K11" s="43"/>
      <c r="O11" s="75"/>
      <c r="P11" s="76"/>
      <c r="Q11" s="76"/>
    </row>
    <row r="12" spans="1:24" ht="30.75" customHeight="1">
      <c r="A12" s="77">
        <v>2</v>
      </c>
      <c r="B12" s="64" t="s">
        <v>71</v>
      </c>
      <c r="C12" s="64">
        <v>90020000</v>
      </c>
      <c r="D12" s="261" t="s">
        <v>67</v>
      </c>
      <c r="E12" s="261"/>
      <c r="F12" s="261"/>
      <c r="G12" s="261"/>
      <c r="H12" s="261"/>
      <c r="I12" s="220">
        <f>SUM(I13:I22)</f>
        <v>7000</v>
      </c>
      <c r="J12" s="264"/>
      <c r="K12" s="78"/>
      <c r="O12" s="278" t="s">
        <v>128</v>
      </c>
      <c r="P12" s="79"/>
      <c r="Q12" s="79"/>
    </row>
    <row r="13" spans="1:24" ht="12.75" customHeight="1">
      <c r="A13" s="66"/>
      <c r="B13" s="81" t="s">
        <v>72</v>
      </c>
      <c r="C13" s="72"/>
      <c r="D13" s="265" t="s">
        <v>33</v>
      </c>
      <c r="E13" s="266"/>
      <c r="F13" s="266"/>
      <c r="G13" s="266"/>
      <c r="H13" s="267"/>
      <c r="I13" s="70">
        <v>5000</v>
      </c>
      <c r="J13" s="264"/>
      <c r="K13" s="43"/>
      <c r="O13" s="281"/>
      <c r="P13" s="79"/>
      <c r="Q13" s="79"/>
    </row>
    <row r="14" spans="1:24" ht="12.75" customHeight="1">
      <c r="A14" s="71"/>
      <c r="B14" s="73" t="s">
        <v>73</v>
      </c>
      <c r="C14" s="72"/>
      <c r="D14" s="265" t="s">
        <v>33</v>
      </c>
      <c r="E14" s="266"/>
      <c r="F14" s="266"/>
      <c r="G14" s="266"/>
      <c r="H14" s="267"/>
      <c r="I14" s="70">
        <v>2000</v>
      </c>
      <c r="J14" s="264"/>
      <c r="K14" s="43"/>
      <c r="O14" s="281"/>
      <c r="P14" s="79"/>
      <c r="Q14" s="79"/>
    </row>
    <row r="15" spans="1:24" ht="15" customHeight="1">
      <c r="A15" s="74"/>
      <c r="B15" s="74" t="s">
        <v>74</v>
      </c>
      <c r="C15" s="72"/>
      <c r="D15" s="265" t="s">
        <v>33</v>
      </c>
      <c r="E15" s="266"/>
      <c r="F15" s="266"/>
      <c r="G15" s="266"/>
      <c r="H15" s="267"/>
      <c r="I15" s="70">
        <f t="shared" ref="I15:I22" si="1">ROUND(H15,2)</f>
        <v>0</v>
      </c>
      <c r="J15" s="264"/>
      <c r="K15" s="43"/>
      <c r="O15" s="281"/>
      <c r="P15" s="79"/>
      <c r="Q15" s="79"/>
    </row>
    <row r="16" spans="1:24" ht="12.75" customHeight="1">
      <c r="A16" s="74"/>
      <c r="B16" s="74" t="s">
        <v>75</v>
      </c>
      <c r="C16" s="72"/>
      <c r="D16" s="265" t="s">
        <v>33</v>
      </c>
      <c r="E16" s="266"/>
      <c r="F16" s="266"/>
      <c r="G16" s="266"/>
      <c r="H16" s="267"/>
      <c r="I16" s="70">
        <f t="shared" si="1"/>
        <v>0</v>
      </c>
      <c r="J16" s="264"/>
      <c r="K16" s="43"/>
      <c r="O16" s="281"/>
      <c r="P16" s="79"/>
      <c r="Q16" s="79"/>
    </row>
    <row r="17" spans="1:17" ht="25">
      <c r="A17" s="74"/>
      <c r="B17" s="80" t="s">
        <v>76</v>
      </c>
      <c r="C17" s="72"/>
      <c r="D17" s="265" t="s">
        <v>33</v>
      </c>
      <c r="E17" s="266"/>
      <c r="F17" s="266"/>
      <c r="G17" s="266"/>
      <c r="H17" s="267"/>
      <c r="I17" s="70">
        <f t="shared" si="1"/>
        <v>0</v>
      </c>
      <c r="J17" s="264"/>
      <c r="K17" s="43"/>
      <c r="O17" s="281"/>
      <c r="P17" s="79"/>
      <c r="Q17" s="79"/>
    </row>
    <row r="18" spans="1:17" ht="13.5" customHeight="1">
      <c r="A18" s="74"/>
      <c r="B18" s="74" t="s">
        <v>77</v>
      </c>
      <c r="C18" s="72"/>
      <c r="D18" s="265" t="s">
        <v>33</v>
      </c>
      <c r="E18" s="266"/>
      <c r="F18" s="266"/>
      <c r="G18" s="266"/>
      <c r="H18" s="267"/>
      <c r="I18" s="70">
        <f t="shared" si="1"/>
        <v>0</v>
      </c>
      <c r="J18" s="264"/>
      <c r="K18" s="43"/>
      <c r="O18" s="281"/>
      <c r="P18" s="79"/>
      <c r="Q18" s="79"/>
    </row>
    <row r="19" spans="1:17" ht="15" customHeight="1">
      <c r="A19" s="66"/>
      <c r="B19" s="81" t="s">
        <v>78</v>
      </c>
      <c r="C19" s="72"/>
      <c r="D19" s="265" t="s">
        <v>33</v>
      </c>
      <c r="E19" s="266"/>
      <c r="F19" s="266"/>
      <c r="G19" s="266"/>
      <c r="H19" s="267"/>
      <c r="I19" s="70">
        <f t="shared" si="1"/>
        <v>0</v>
      </c>
      <c r="J19" s="264"/>
      <c r="K19" s="43"/>
      <c r="O19" s="281"/>
      <c r="P19" s="79"/>
      <c r="Q19" s="79"/>
    </row>
    <row r="20" spans="1:17" ht="12.75" customHeight="1">
      <c r="A20" s="66"/>
      <c r="B20" s="81"/>
      <c r="C20" s="72"/>
      <c r="D20" s="265" t="s">
        <v>33</v>
      </c>
      <c r="E20" s="266"/>
      <c r="F20" s="266"/>
      <c r="G20" s="266"/>
      <c r="H20" s="267"/>
      <c r="I20" s="70">
        <f t="shared" si="1"/>
        <v>0</v>
      </c>
      <c r="J20" s="264"/>
      <c r="K20" s="43"/>
      <c r="O20" s="281"/>
      <c r="P20" s="79"/>
      <c r="Q20" s="79"/>
    </row>
    <row r="21" spans="1:17" ht="12.75" customHeight="1">
      <c r="A21" s="66"/>
      <c r="B21" s="81"/>
      <c r="C21" s="72"/>
      <c r="D21" s="265" t="s">
        <v>33</v>
      </c>
      <c r="E21" s="266"/>
      <c r="F21" s="266"/>
      <c r="G21" s="266"/>
      <c r="H21" s="267"/>
      <c r="I21" s="70">
        <f t="shared" si="1"/>
        <v>0</v>
      </c>
      <c r="J21" s="264"/>
      <c r="K21" s="43"/>
      <c r="O21" s="282"/>
      <c r="P21" s="79"/>
      <c r="Q21" s="79"/>
    </row>
    <row r="22" spans="1:17" ht="12.75" customHeight="1">
      <c r="A22" s="66"/>
      <c r="B22" s="81"/>
      <c r="C22" s="72"/>
      <c r="D22" s="265" t="s">
        <v>33</v>
      </c>
      <c r="E22" s="266"/>
      <c r="F22" s="266"/>
      <c r="G22" s="266"/>
      <c r="H22" s="267"/>
      <c r="I22" s="70">
        <f t="shared" si="1"/>
        <v>0</v>
      </c>
      <c r="J22" s="264"/>
      <c r="K22" s="43"/>
      <c r="O22" s="82"/>
      <c r="P22" s="79"/>
      <c r="Q22" s="79"/>
    </row>
    <row r="23" spans="1:17" ht="30.75" customHeight="1">
      <c r="A23" s="83">
        <v>3</v>
      </c>
      <c r="B23" s="84" t="s">
        <v>142</v>
      </c>
      <c r="C23" s="84">
        <v>90030000</v>
      </c>
      <c r="D23" s="261" t="s">
        <v>67</v>
      </c>
      <c r="E23" s="261"/>
      <c r="F23" s="261"/>
      <c r="G23" s="261"/>
      <c r="H23" s="261"/>
      <c r="I23" s="220">
        <f>SUM(I24:I30)</f>
        <v>14500</v>
      </c>
      <c r="J23" s="264"/>
      <c r="K23" s="43"/>
      <c r="O23" s="278" t="s">
        <v>157</v>
      </c>
      <c r="P23" s="65"/>
      <c r="Q23" s="65"/>
    </row>
    <row r="24" spans="1:17" ht="23.25" customHeight="1">
      <c r="A24" s="66"/>
      <c r="B24" s="81" t="s">
        <v>79</v>
      </c>
      <c r="C24" s="72"/>
      <c r="D24" s="254" t="s">
        <v>80</v>
      </c>
      <c r="E24" s="255"/>
      <c r="F24" s="255"/>
      <c r="G24" s="255"/>
      <c r="H24" s="256"/>
      <c r="I24" s="70">
        <v>4000</v>
      </c>
      <c r="J24" s="264"/>
      <c r="K24" s="43"/>
      <c r="O24" s="279"/>
      <c r="P24" s="65"/>
      <c r="Q24" s="65"/>
    </row>
    <row r="25" spans="1:17" ht="19.5" customHeight="1">
      <c r="A25" s="66"/>
      <c r="B25" s="81" t="s">
        <v>81</v>
      </c>
      <c r="C25" s="72"/>
      <c r="D25" s="254" t="s">
        <v>80</v>
      </c>
      <c r="E25" s="255"/>
      <c r="F25" s="255"/>
      <c r="G25" s="255"/>
      <c r="H25" s="256"/>
      <c r="I25" s="70">
        <v>500</v>
      </c>
      <c r="J25" s="264"/>
      <c r="K25" s="43"/>
      <c r="O25" s="279"/>
      <c r="P25" s="65"/>
      <c r="Q25" s="65"/>
    </row>
    <row r="26" spans="1:17" ht="25.5" customHeight="1">
      <c r="A26" s="66"/>
      <c r="B26" s="81" t="s">
        <v>82</v>
      </c>
      <c r="C26" s="72"/>
      <c r="D26" s="254" t="s">
        <v>83</v>
      </c>
      <c r="E26" s="255"/>
      <c r="F26" s="255"/>
      <c r="G26" s="255"/>
      <c r="H26" s="256"/>
      <c r="I26" s="70">
        <v>10000</v>
      </c>
      <c r="J26" s="264"/>
      <c r="K26" s="43"/>
      <c r="O26" s="279"/>
      <c r="P26" s="65"/>
      <c r="Q26" s="65"/>
    </row>
    <row r="27" spans="1:17" ht="12.75" customHeight="1">
      <c r="A27" s="66"/>
      <c r="B27" s="81" t="s">
        <v>84</v>
      </c>
      <c r="C27" s="72"/>
      <c r="D27" s="254" t="s">
        <v>83</v>
      </c>
      <c r="E27" s="255"/>
      <c r="F27" s="255"/>
      <c r="G27" s="255"/>
      <c r="H27" s="256"/>
      <c r="I27" s="70">
        <f t="shared" ref="I27:I30" si="2">H27</f>
        <v>0</v>
      </c>
      <c r="J27" s="264"/>
      <c r="K27" s="43"/>
      <c r="O27" s="279"/>
      <c r="P27" s="65"/>
      <c r="Q27" s="65"/>
    </row>
    <row r="28" spans="1:17" ht="12.75" customHeight="1">
      <c r="A28" s="66"/>
      <c r="B28" s="81" t="s">
        <v>85</v>
      </c>
      <c r="C28" s="72"/>
      <c r="D28" s="254" t="s">
        <v>83</v>
      </c>
      <c r="E28" s="255"/>
      <c r="F28" s="255"/>
      <c r="G28" s="255"/>
      <c r="H28" s="256"/>
      <c r="I28" s="70">
        <f t="shared" si="2"/>
        <v>0</v>
      </c>
      <c r="J28" s="264"/>
      <c r="K28" s="43"/>
      <c r="O28" s="279"/>
      <c r="P28" s="65"/>
      <c r="Q28" s="65"/>
    </row>
    <row r="29" spans="1:17" ht="15" customHeight="1">
      <c r="A29" s="66"/>
      <c r="B29" s="81" t="s">
        <v>86</v>
      </c>
      <c r="C29" s="72"/>
      <c r="D29" s="254" t="s">
        <v>83</v>
      </c>
      <c r="E29" s="255"/>
      <c r="F29" s="255"/>
      <c r="G29" s="255"/>
      <c r="H29" s="256"/>
      <c r="I29" s="70">
        <f t="shared" si="2"/>
        <v>0</v>
      </c>
      <c r="J29" s="264"/>
      <c r="K29" s="43"/>
      <c r="O29" s="279"/>
      <c r="P29" s="65"/>
      <c r="Q29" s="65"/>
    </row>
    <row r="30" spans="1:17" ht="12.5">
      <c r="A30" s="66"/>
      <c r="B30" s="81"/>
      <c r="C30" s="72"/>
      <c r="D30" s="254" t="s">
        <v>83</v>
      </c>
      <c r="E30" s="255"/>
      <c r="F30" s="255"/>
      <c r="G30" s="255"/>
      <c r="H30" s="256"/>
      <c r="I30" s="70">
        <f t="shared" si="2"/>
        <v>0</v>
      </c>
      <c r="J30" s="264"/>
      <c r="K30" s="43"/>
      <c r="O30" s="280"/>
      <c r="P30" s="65"/>
      <c r="Q30" s="65"/>
    </row>
    <row r="31" spans="1:17" ht="26.25" customHeight="1">
      <c r="A31" s="83">
        <v>4</v>
      </c>
      <c r="B31" s="84" t="s">
        <v>34</v>
      </c>
      <c r="C31" s="84">
        <v>90190000</v>
      </c>
      <c r="D31" s="261"/>
      <c r="E31" s="261"/>
      <c r="F31" s="261"/>
      <c r="G31" s="261"/>
      <c r="H31" s="261"/>
      <c r="I31" s="220">
        <f>SUM(I32:I37)</f>
        <v>500</v>
      </c>
      <c r="J31" s="264"/>
      <c r="K31" s="43"/>
      <c r="O31" s="270" t="s">
        <v>87</v>
      </c>
      <c r="P31" s="76"/>
      <c r="Q31" s="76"/>
    </row>
    <row r="32" spans="1:17" ht="12.75" customHeight="1">
      <c r="A32" s="66"/>
      <c r="B32" s="81" t="s">
        <v>79</v>
      </c>
      <c r="C32" s="72"/>
      <c r="D32" s="254" t="s">
        <v>35</v>
      </c>
      <c r="E32" s="255"/>
      <c r="F32" s="255"/>
      <c r="G32" s="255"/>
      <c r="H32" s="256"/>
      <c r="I32" s="70">
        <v>300</v>
      </c>
      <c r="J32" s="264"/>
      <c r="K32" s="43"/>
      <c r="O32" s="270"/>
      <c r="P32" s="76"/>
      <c r="Q32" s="76"/>
    </row>
    <row r="33" spans="1:17" ht="12.5">
      <c r="A33" s="66"/>
      <c r="B33" s="81" t="s">
        <v>81</v>
      </c>
      <c r="C33" s="72"/>
      <c r="D33" s="254" t="s">
        <v>35</v>
      </c>
      <c r="E33" s="255"/>
      <c r="F33" s="255"/>
      <c r="G33" s="255"/>
      <c r="H33" s="256"/>
      <c r="I33" s="70">
        <v>200</v>
      </c>
      <c r="J33" s="264"/>
      <c r="K33" s="43"/>
      <c r="O33" s="270"/>
      <c r="P33" s="76"/>
      <c r="Q33" s="76"/>
    </row>
    <row r="34" spans="1:17" ht="12.5">
      <c r="A34" s="66"/>
      <c r="B34" s="81"/>
      <c r="C34" s="72"/>
      <c r="D34" s="254"/>
      <c r="E34" s="255"/>
      <c r="F34" s="255"/>
      <c r="G34" s="255"/>
      <c r="H34" s="256"/>
      <c r="I34" s="70">
        <f t="shared" ref="I34:I37" si="3">H34</f>
        <v>0</v>
      </c>
      <c r="J34" s="264"/>
      <c r="K34" s="43"/>
      <c r="O34" s="270"/>
      <c r="P34" s="76"/>
      <c r="Q34" s="76"/>
    </row>
    <row r="35" spans="1:17" ht="12.5">
      <c r="A35" s="66"/>
      <c r="B35" s="81"/>
      <c r="C35" s="72"/>
      <c r="D35" s="254"/>
      <c r="E35" s="255"/>
      <c r="F35" s="255"/>
      <c r="G35" s="255"/>
      <c r="H35" s="256"/>
      <c r="I35" s="70">
        <f t="shared" si="3"/>
        <v>0</v>
      </c>
      <c r="J35" s="264"/>
      <c r="K35" s="43"/>
      <c r="O35" s="270"/>
      <c r="P35" s="76"/>
      <c r="Q35" s="76"/>
    </row>
    <row r="36" spans="1:17" ht="12.5">
      <c r="A36" s="66"/>
      <c r="B36" s="81"/>
      <c r="C36" s="72"/>
      <c r="D36" s="254"/>
      <c r="E36" s="255"/>
      <c r="F36" s="255"/>
      <c r="G36" s="255"/>
      <c r="H36" s="256"/>
      <c r="I36" s="70">
        <f t="shared" si="3"/>
        <v>0</v>
      </c>
      <c r="J36" s="264"/>
      <c r="K36" s="43"/>
      <c r="O36" s="270"/>
      <c r="P36" s="76"/>
      <c r="Q36" s="76"/>
    </row>
    <row r="37" spans="1:17" ht="15" customHeight="1">
      <c r="A37" s="66"/>
      <c r="B37" s="81"/>
      <c r="C37" s="72"/>
      <c r="D37" s="254"/>
      <c r="E37" s="255"/>
      <c r="F37" s="255"/>
      <c r="G37" s="255"/>
      <c r="H37" s="256"/>
      <c r="I37" s="70">
        <f t="shared" si="3"/>
        <v>0</v>
      </c>
      <c r="J37" s="264"/>
      <c r="K37" s="43"/>
      <c r="O37" s="270"/>
      <c r="P37" s="76"/>
      <c r="Q37" s="76"/>
    </row>
    <row r="38" spans="1:17" ht="12.75" customHeight="1">
      <c r="A38" s="83">
        <v>5</v>
      </c>
      <c r="B38" s="84" t="s">
        <v>36</v>
      </c>
      <c r="C38" s="84">
        <v>90040000</v>
      </c>
      <c r="D38" s="261" t="s">
        <v>67</v>
      </c>
      <c r="E38" s="261"/>
      <c r="F38" s="261"/>
      <c r="G38" s="261"/>
      <c r="H38" s="261"/>
      <c r="I38" s="220">
        <f>SUM(I39:I48)</f>
        <v>5100</v>
      </c>
      <c r="J38" s="264"/>
      <c r="K38" s="43"/>
      <c r="O38" s="268" t="s">
        <v>129</v>
      </c>
      <c r="P38" s="85"/>
      <c r="Q38" s="85"/>
    </row>
    <row r="39" spans="1:17" ht="21" customHeight="1">
      <c r="A39" s="212"/>
      <c r="B39" s="216" t="s">
        <v>154</v>
      </c>
      <c r="C39" s="216">
        <v>90080000</v>
      </c>
      <c r="D39" s="283" t="s">
        <v>83</v>
      </c>
      <c r="E39" s="284"/>
      <c r="F39" s="284"/>
      <c r="G39" s="284"/>
      <c r="H39" s="285"/>
      <c r="I39" s="219">
        <v>500</v>
      </c>
      <c r="J39" s="264"/>
      <c r="K39" s="43"/>
      <c r="O39" s="271"/>
      <c r="P39" s="85"/>
      <c r="Q39" s="85"/>
    </row>
    <row r="40" spans="1:17" ht="20.25" customHeight="1">
      <c r="A40" s="212"/>
      <c r="B40" s="216" t="s">
        <v>155</v>
      </c>
      <c r="C40" s="216">
        <v>90090000</v>
      </c>
      <c r="D40" s="283" t="s">
        <v>83</v>
      </c>
      <c r="E40" s="284"/>
      <c r="F40" s="284"/>
      <c r="G40" s="284"/>
      <c r="H40" s="285"/>
      <c r="I40" s="219">
        <v>600</v>
      </c>
      <c r="J40" s="264"/>
      <c r="K40" s="43"/>
      <c r="O40" s="271"/>
      <c r="P40" s="85"/>
      <c r="Q40" s="85"/>
    </row>
    <row r="41" spans="1:17" ht="12.75" customHeight="1">
      <c r="A41" s="66"/>
      <c r="B41" s="81" t="s">
        <v>88</v>
      </c>
      <c r="C41" s="81"/>
      <c r="D41" s="286"/>
      <c r="E41" s="287"/>
      <c r="F41" s="287"/>
      <c r="G41" s="287"/>
      <c r="H41" s="288"/>
      <c r="I41" s="70">
        <v>4000</v>
      </c>
      <c r="J41" s="264"/>
      <c r="K41" s="43"/>
      <c r="O41" s="271"/>
      <c r="P41" s="85"/>
      <c r="Q41" s="85"/>
    </row>
    <row r="42" spans="1:17" ht="12.5">
      <c r="A42" s="66"/>
      <c r="B42" s="81" t="s">
        <v>91</v>
      </c>
      <c r="C42" s="81"/>
      <c r="D42" s="286"/>
      <c r="E42" s="287"/>
      <c r="F42" s="287"/>
      <c r="G42" s="287"/>
      <c r="H42" s="288"/>
      <c r="I42" s="70">
        <f t="shared" ref="I42:I48" si="4">ROUND(H42,2)</f>
        <v>0</v>
      </c>
      <c r="J42" s="264"/>
      <c r="K42" s="43"/>
      <c r="O42" s="271"/>
      <c r="P42" s="85"/>
      <c r="Q42" s="85"/>
    </row>
    <row r="43" spans="1:17" ht="12.5">
      <c r="A43" s="66"/>
      <c r="B43" s="81" t="s">
        <v>92</v>
      </c>
      <c r="C43" s="81"/>
      <c r="D43" s="286"/>
      <c r="E43" s="287"/>
      <c r="F43" s="287"/>
      <c r="G43" s="287"/>
      <c r="H43" s="288"/>
      <c r="I43" s="70">
        <f t="shared" si="4"/>
        <v>0</v>
      </c>
      <c r="J43" s="264"/>
      <c r="K43" s="43"/>
      <c r="O43" s="271"/>
      <c r="P43" s="85"/>
      <c r="Q43" s="85"/>
    </row>
    <row r="44" spans="1:17" ht="12.5">
      <c r="A44" s="66"/>
      <c r="B44" s="81" t="s">
        <v>93</v>
      </c>
      <c r="C44" s="81"/>
      <c r="D44" s="286"/>
      <c r="E44" s="287"/>
      <c r="F44" s="287"/>
      <c r="G44" s="287"/>
      <c r="H44" s="288"/>
      <c r="I44" s="70">
        <f t="shared" si="4"/>
        <v>0</v>
      </c>
      <c r="J44" s="264"/>
      <c r="K44" s="43"/>
      <c r="O44" s="271"/>
      <c r="P44" s="85"/>
      <c r="Q44" s="85"/>
    </row>
    <row r="45" spans="1:17" ht="25">
      <c r="A45" s="66"/>
      <c r="B45" s="81" t="s">
        <v>102</v>
      </c>
      <c r="C45" s="81"/>
      <c r="D45" s="286"/>
      <c r="E45" s="287"/>
      <c r="F45" s="287"/>
      <c r="G45" s="287"/>
      <c r="H45" s="288"/>
      <c r="I45" s="70">
        <f t="shared" si="4"/>
        <v>0</v>
      </c>
      <c r="J45" s="264"/>
      <c r="K45" s="43"/>
      <c r="O45" s="271"/>
      <c r="P45" s="85"/>
      <c r="Q45" s="85"/>
    </row>
    <row r="46" spans="1:17" ht="12.5">
      <c r="A46" s="66"/>
      <c r="B46" s="81" t="s">
        <v>90</v>
      </c>
      <c r="C46" s="81"/>
      <c r="D46" s="286"/>
      <c r="E46" s="287"/>
      <c r="F46" s="287"/>
      <c r="G46" s="287"/>
      <c r="H46" s="288"/>
      <c r="I46" s="70">
        <f t="shared" si="4"/>
        <v>0</v>
      </c>
      <c r="J46" s="264"/>
      <c r="K46" s="43"/>
      <c r="O46" s="271"/>
      <c r="P46" s="85"/>
      <c r="Q46" s="85"/>
    </row>
    <row r="47" spans="1:17" ht="12.5">
      <c r="A47" s="66"/>
      <c r="B47" s="81" t="s">
        <v>89</v>
      </c>
      <c r="C47" s="81"/>
      <c r="D47" s="286"/>
      <c r="E47" s="287"/>
      <c r="F47" s="287"/>
      <c r="G47" s="287"/>
      <c r="H47" s="288"/>
      <c r="I47" s="70">
        <v>0</v>
      </c>
      <c r="J47" s="264"/>
      <c r="K47" s="43"/>
      <c r="O47" s="269"/>
      <c r="P47" s="85"/>
      <c r="Q47" s="85"/>
    </row>
    <row r="48" spans="1:17">
      <c r="A48" s="66"/>
      <c r="B48" s="81"/>
      <c r="C48" s="81"/>
      <c r="D48" s="286"/>
      <c r="E48" s="287"/>
      <c r="F48" s="287"/>
      <c r="G48" s="287"/>
      <c r="H48" s="288"/>
      <c r="I48" s="70">
        <f t="shared" si="4"/>
        <v>0</v>
      </c>
      <c r="J48" s="264"/>
      <c r="K48" s="43"/>
      <c r="O48" s="75"/>
      <c r="P48" s="76"/>
      <c r="Q48" s="76"/>
    </row>
    <row r="49" spans="1:17" ht="15.75" customHeight="1">
      <c r="A49" s="83">
        <v>6</v>
      </c>
      <c r="B49" s="84" t="s">
        <v>151</v>
      </c>
      <c r="C49" s="84">
        <v>90050000</v>
      </c>
      <c r="D49" s="261"/>
      <c r="E49" s="261"/>
      <c r="F49" s="261"/>
      <c r="G49" s="261"/>
      <c r="H49" s="261"/>
      <c r="I49" s="220">
        <f>SUM(I50:I59)</f>
        <v>100000</v>
      </c>
      <c r="J49" s="264"/>
      <c r="K49" s="43"/>
      <c r="O49" s="268" t="s">
        <v>132</v>
      </c>
      <c r="P49" s="79"/>
      <c r="Q49" s="79"/>
    </row>
    <row r="50" spans="1:17" ht="12.5">
      <c r="A50" s="214"/>
      <c r="B50" s="216" t="s">
        <v>156</v>
      </c>
      <c r="C50" s="216">
        <v>90070000</v>
      </c>
      <c r="D50" s="291" t="s">
        <v>83</v>
      </c>
      <c r="E50" s="292"/>
      <c r="F50" s="292"/>
      <c r="G50" s="292"/>
      <c r="H50" s="293"/>
      <c r="I50" s="219">
        <v>100000</v>
      </c>
      <c r="J50" s="264"/>
      <c r="K50" s="43"/>
      <c r="O50" s="271"/>
      <c r="P50" s="79"/>
      <c r="Q50" s="79"/>
    </row>
    <row r="51" spans="1:17" ht="12.5">
      <c r="A51" s="66"/>
      <c r="B51" s="81" t="s">
        <v>95</v>
      </c>
      <c r="C51" s="81"/>
      <c r="D51" s="294"/>
      <c r="E51" s="295"/>
      <c r="F51" s="295"/>
      <c r="G51" s="295"/>
      <c r="H51" s="296"/>
      <c r="I51" s="70">
        <f t="shared" ref="I51:I59" si="5">ROUND(H51,2)</f>
        <v>0</v>
      </c>
      <c r="J51" s="264"/>
      <c r="K51" s="43"/>
      <c r="O51" s="271"/>
      <c r="P51" s="79"/>
      <c r="Q51" s="79"/>
    </row>
    <row r="52" spans="1:17" ht="12.5">
      <c r="A52" s="66"/>
      <c r="B52" s="81" t="s">
        <v>96</v>
      </c>
      <c r="C52" s="81"/>
      <c r="D52" s="294"/>
      <c r="E52" s="295"/>
      <c r="F52" s="295"/>
      <c r="G52" s="295"/>
      <c r="H52" s="296"/>
      <c r="I52" s="70">
        <f t="shared" si="5"/>
        <v>0</v>
      </c>
      <c r="J52" s="264"/>
      <c r="K52" s="43"/>
      <c r="O52" s="271"/>
      <c r="P52" s="79"/>
      <c r="Q52" s="79"/>
    </row>
    <row r="53" spans="1:17" ht="12.5">
      <c r="A53" s="66"/>
      <c r="B53" s="81" t="s">
        <v>97</v>
      </c>
      <c r="C53" s="81"/>
      <c r="D53" s="294"/>
      <c r="E53" s="295"/>
      <c r="F53" s="295"/>
      <c r="G53" s="295"/>
      <c r="H53" s="296"/>
      <c r="I53" s="70">
        <f t="shared" si="5"/>
        <v>0</v>
      </c>
      <c r="J53" s="264"/>
      <c r="K53" s="43"/>
      <c r="O53" s="271"/>
      <c r="P53" s="79"/>
      <c r="Q53" s="79"/>
    </row>
    <row r="54" spans="1:17" ht="17.5">
      <c r="A54" s="66"/>
      <c r="B54" s="81" t="s">
        <v>98</v>
      </c>
      <c r="C54" s="81"/>
      <c r="D54" s="294"/>
      <c r="E54" s="295"/>
      <c r="F54" s="295"/>
      <c r="G54" s="295"/>
      <c r="H54" s="296"/>
      <c r="I54" s="70">
        <f t="shared" si="5"/>
        <v>0</v>
      </c>
      <c r="J54" s="264"/>
      <c r="K54" s="86"/>
      <c r="O54" s="271"/>
      <c r="P54" s="79"/>
      <c r="Q54" s="79"/>
    </row>
    <row r="55" spans="1:17" ht="17.5">
      <c r="A55" s="66"/>
      <c r="B55" s="81" t="s">
        <v>99</v>
      </c>
      <c r="C55" s="81"/>
      <c r="D55" s="294"/>
      <c r="E55" s="295"/>
      <c r="F55" s="295"/>
      <c r="G55" s="295"/>
      <c r="H55" s="296"/>
      <c r="I55" s="70">
        <f t="shared" si="5"/>
        <v>0</v>
      </c>
      <c r="J55" s="264"/>
      <c r="K55" s="86"/>
      <c r="O55" s="271"/>
      <c r="P55" s="79"/>
      <c r="Q55" s="79"/>
    </row>
    <row r="56" spans="1:17" ht="17.5">
      <c r="A56" s="66"/>
      <c r="B56" s="81" t="s">
        <v>94</v>
      </c>
      <c r="C56" s="81"/>
      <c r="D56" s="294"/>
      <c r="E56" s="295"/>
      <c r="F56" s="295"/>
      <c r="G56" s="295"/>
      <c r="H56" s="296"/>
      <c r="I56" s="70">
        <v>0</v>
      </c>
      <c r="J56" s="264"/>
      <c r="K56" s="86"/>
      <c r="O56" s="271"/>
      <c r="P56" s="79"/>
      <c r="Q56" s="79"/>
    </row>
    <row r="57" spans="1:17" ht="17.5">
      <c r="A57" s="66"/>
      <c r="B57" s="81" t="s">
        <v>100</v>
      </c>
      <c r="C57" s="81"/>
      <c r="D57" s="294"/>
      <c r="E57" s="295"/>
      <c r="F57" s="295"/>
      <c r="G57" s="295"/>
      <c r="H57" s="296"/>
      <c r="I57" s="70">
        <f t="shared" si="5"/>
        <v>0</v>
      </c>
      <c r="J57" s="264"/>
      <c r="K57" s="86"/>
      <c r="O57" s="269"/>
      <c r="P57" s="79"/>
      <c r="Q57" s="79"/>
    </row>
    <row r="58" spans="1:17" ht="17.5">
      <c r="A58" s="66"/>
      <c r="B58" s="81" t="s">
        <v>101</v>
      </c>
      <c r="C58" s="81"/>
      <c r="D58" s="294"/>
      <c r="E58" s="295"/>
      <c r="F58" s="295"/>
      <c r="G58" s="295"/>
      <c r="H58" s="296"/>
      <c r="I58" s="70">
        <f>ROUND(H58,2)</f>
        <v>0</v>
      </c>
      <c r="J58" s="264"/>
      <c r="K58" s="86"/>
      <c r="O58" s="75"/>
      <c r="P58" s="76"/>
      <c r="Q58" s="76"/>
    </row>
    <row r="59" spans="1:17" ht="15.75" customHeight="1">
      <c r="A59" s="81"/>
      <c r="B59" s="81" t="s">
        <v>152</v>
      </c>
      <c r="C59" s="81"/>
      <c r="D59" s="294"/>
      <c r="E59" s="295"/>
      <c r="F59" s="295"/>
      <c r="G59" s="295"/>
      <c r="H59" s="296"/>
      <c r="I59" s="70">
        <f t="shared" si="5"/>
        <v>0</v>
      </c>
      <c r="J59" s="264"/>
      <c r="K59" s="43"/>
      <c r="O59" s="75"/>
      <c r="P59" s="76"/>
      <c r="Q59" s="76"/>
    </row>
    <row r="60" spans="1:17" ht="87.65" customHeight="1">
      <c r="A60" s="63">
        <v>7</v>
      </c>
      <c r="B60" s="64" t="s">
        <v>139</v>
      </c>
      <c r="C60" s="64">
        <v>90060000</v>
      </c>
      <c r="D60" s="245"/>
      <c r="E60" s="245"/>
      <c r="F60" s="245"/>
      <c r="G60" s="245"/>
      <c r="H60" s="245"/>
      <c r="I60" s="220">
        <f>SUM(I61:I64)</f>
        <v>75600</v>
      </c>
      <c r="J60" s="264"/>
      <c r="K60" s="43"/>
      <c r="O60" s="268" t="s">
        <v>103</v>
      </c>
      <c r="P60" s="79"/>
      <c r="Q60" s="79"/>
    </row>
    <row r="61" spans="1:17" ht="25">
      <c r="A61" s="66"/>
      <c r="B61" s="81" t="s">
        <v>104</v>
      </c>
      <c r="C61" s="81"/>
      <c r="D61" s="221">
        <v>20</v>
      </c>
      <c r="E61" s="254" t="s">
        <v>105</v>
      </c>
      <c r="F61" s="255"/>
      <c r="G61" s="256"/>
      <c r="H61" s="87">
        <v>30</v>
      </c>
      <c r="I61" s="209">
        <f>D61*H61</f>
        <v>600</v>
      </c>
      <c r="J61" s="264"/>
      <c r="K61" s="43"/>
      <c r="O61" s="271"/>
      <c r="P61" s="79"/>
      <c r="Q61" s="79"/>
    </row>
    <row r="62" spans="1:17" ht="25">
      <c r="A62" s="71"/>
      <c r="B62" s="73" t="s">
        <v>106</v>
      </c>
      <c r="C62" s="81"/>
      <c r="D62" s="88">
        <v>5</v>
      </c>
      <c r="E62" s="254" t="s">
        <v>107</v>
      </c>
      <c r="F62" s="255"/>
      <c r="G62" s="256"/>
      <c r="H62" s="89">
        <v>15000</v>
      </c>
      <c r="I62" s="209">
        <f t="shared" ref="I62:I64" si="6">D62*H62</f>
        <v>75000</v>
      </c>
      <c r="J62" s="264"/>
      <c r="K62" s="43"/>
      <c r="O62" s="271"/>
      <c r="P62" s="79"/>
      <c r="Q62" s="79"/>
    </row>
    <row r="63" spans="1:17" ht="12.5">
      <c r="A63" s="71"/>
      <c r="B63" s="73"/>
      <c r="C63" s="81"/>
      <c r="D63" s="88"/>
      <c r="E63" s="254"/>
      <c r="F63" s="255"/>
      <c r="G63" s="256"/>
      <c r="H63" s="89"/>
      <c r="I63" s="209">
        <f t="shared" si="6"/>
        <v>0</v>
      </c>
      <c r="J63" s="264"/>
      <c r="K63" s="43"/>
      <c r="O63" s="269"/>
      <c r="P63" s="79"/>
      <c r="Q63" s="79"/>
    </row>
    <row r="64" spans="1:17">
      <c r="A64" s="71"/>
      <c r="B64" s="73"/>
      <c r="C64" s="81"/>
      <c r="D64" s="88"/>
      <c r="E64" s="254"/>
      <c r="F64" s="255"/>
      <c r="G64" s="256"/>
      <c r="H64" s="89"/>
      <c r="I64" s="209">
        <f t="shared" si="6"/>
        <v>0</v>
      </c>
      <c r="J64" s="264"/>
      <c r="K64" s="43"/>
      <c r="O64" s="75"/>
      <c r="P64" s="76"/>
      <c r="Q64" s="76"/>
    </row>
    <row r="65" spans="1:17" ht="34.5" customHeight="1">
      <c r="A65" s="63">
        <v>8</v>
      </c>
      <c r="B65" s="64" t="s">
        <v>144</v>
      </c>
      <c r="C65" s="64">
        <v>90180000</v>
      </c>
      <c r="D65" s="245"/>
      <c r="E65" s="245"/>
      <c r="F65" s="245"/>
      <c r="G65" s="245"/>
      <c r="H65" s="245"/>
      <c r="I65" s="220">
        <f>SUM(I66:I67)</f>
        <v>0</v>
      </c>
      <c r="J65" s="264"/>
      <c r="K65" s="43"/>
      <c r="O65" s="268" t="s">
        <v>145</v>
      </c>
      <c r="P65" s="79"/>
      <c r="Q65" s="79"/>
    </row>
    <row r="66" spans="1:17" ht="12.5">
      <c r="A66" s="66"/>
      <c r="B66" s="81" t="s">
        <v>169</v>
      </c>
      <c r="C66" s="81"/>
      <c r="D66" s="297" t="s">
        <v>83</v>
      </c>
      <c r="E66" s="298"/>
      <c r="F66" s="298"/>
      <c r="G66" s="298"/>
      <c r="H66" s="299"/>
      <c r="I66" s="70">
        <v>0</v>
      </c>
      <c r="J66" s="264"/>
      <c r="K66" s="43"/>
      <c r="O66" s="271"/>
      <c r="P66" s="79"/>
      <c r="Q66" s="79"/>
    </row>
    <row r="67" spans="1:17" ht="15" customHeight="1">
      <c r="A67" s="66"/>
      <c r="B67" s="81"/>
      <c r="C67" s="81"/>
      <c r="D67" s="297" t="s">
        <v>141</v>
      </c>
      <c r="E67" s="298" t="s">
        <v>83</v>
      </c>
      <c r="F67" s="298"/>
      <c r="G67" s="298"/>
      <c r="H67" s="299"/>
      <c r="I67" s="70">
        <v>0</v>
      </c>
      <c r="J67" s="264"/>
      <c r="K67" s="43"/>
      <c r="O67" s="269"/>
      <c r="P67" s="79"/>
      <c r="Q67" s="79"/>
    </row>
    <row r="68" spans="1:17" ht="19">
      <c r="A68" s="90"/>
      <c r="B68" s="246" t="s">
        <v>38</v>
      </c>
      <c r="C68" s="246"/>
      <c r="D68" s="246"/>
      <c r="E68" s="246"/>
      <c r="F68" s="246"/>
      <c r="G68" s="246"/>
      <c r="H68" s="246"/>
      <c r="I68" s="222">
        <f>I6+I12+I23+I31+I38+I49+I60+I65</f>
        <v>296700</v>
      </c>
      <c r="J68" s="264"/>
      <c r="K68" s="91"/>
      <c r="O68" s="75"/>
      <c r="P68" s="76"/>
      <c r="Q68" s="76"/>
    </row>
    <row r="69" spans="1:17" ht="51.75" customHeight="1">
      <c r="A69" s="83">
        <v>9</v>
      </c>
      <c r="B69" s="84" t="s">
        <v>39</v>
      </c>
      <c r="C69" s="84">
        <v>90140000</v>
      </c>
      <c r="D69" s="300"/>
      <c r="E69" s="300"/>
      <c r="F69" s="300"/>
      <c r="G69" s="300"/>
      <c r="H69" s="301"/>
      <c r="I69" s="223">
        <f>I70</f>
        <v>14835</v>
      </c>
      <c r="J69" s="224"/>
      <c r="K69" s="91"/>
      <c r="O69" s="268" t="s">
        <v>130</v>
      </c>
      <c r="P69" s="76"/>
      <c r="Q69" s="76"/>
    </row>
    <row r="70" spans="1:17" ht="36.75" customHeight="1">
      <c r="A70" s="93"/>
      <c r="B70" s="93" t="s">
        <v>131</v>
      </c>
      <c r="C70" s="93"/>
      <c r="D70" s="40">
        <v>0.05</v>
      </c>
      <c r="E70" s="289"/>
      <c r="F70" s="289"/>
      <c r="G70" s="290"/>
      <c r="H70" s="38">
        <f>I68</f>
        <v>296700</v>
      </c>
      <c r="I70" s="39">
        <f>ROUND(D70*H70,2)</f>
        <v>14835</v>
      </c>
      <c r="J70" s="224"/>
      <c r="K70" s="43"/>
      <c r="O70" s="269"/>
      <c r="P70" s="76"/>
      <c r="Q70" s="76"/>
    </row>
    <row r="71" spans="1:17" ht="30" customHeight="1">
      <c r="A71" s="94"/>
      <c r="B71" s="257" t="s">
        <v>41</v>
      </c>
      <c r="C71" s="258"/>
      <c r="D71" s="258"/>
      <c r="E71" s="258"/>
      <c r="F71" s="258"/>
      <c r="G71" s="258"/>
      <c r="H71" s="259"/>
      <c r="I71" s="225">
        <f>I68+I69</f>
        <v>311535</v>
      </c>
      <c r="J71" s="224"/>
      <c r="K71" s="43"/>
      <c r="O71" s="75"/>
      <c r="P71" s="76"/>
      <c r="Q71" s="76"/>
    </row>
    <row r="72" spans="1:17" ht="39" customHeight="1">
      <c r="A72" s="63">
        <v>10</v>
      </c>
      <c r="B72" s="64" t="s">
        <v>108</v>
      </c>
      <c r="C72" s="64">
        <v>90200000</v>
      </c>
      <c r="D72" s="245"/>
      <c r="E72" s="245"/>
      <c r="F72" s="245"/>
      <c r="G72" s="245"/>
      <c r="H72" s="245"/>
      <c r="I72" s="226">
        <f>SUM(I73:I75)</f>
        <v>10000</v>
      </c>
      <c r="J72" s="224"/>
      <c r="K72" s="91"/>
      <c r="O72" s="268" t="s">
        <v>109</v>
      </c>
      <c r="P72" s="79"/>
      <c r="Q72" s="79"/>
    </row>
    <row r="73" spans="1:17" ht="14.25" customHeight="1">
      <c r="A73" s="95"/>
      <c r="B73" s="227" t="s">
        <v>110</v>
      </c>
      <c r="C73" s="228"/>
      <c r="D73" s="308" t="s">
        <v>44</v>
      </c>
      <c r="E73" s="309"/>
      <c r="F73" s="309"/>
      <c r="G73" s="309"/>
      <c r="H73" s="310"/>
      <c r="I73" s="210">
        <v>10000</v>
      </c>
      <c r="J73" s="224"/>
      <c r="K73" s="43"/>
      <c r="O73" s="271"/>
      <c r="P73" s="79"/>
      <c r="Q73" s="79"/>
    </row>
    <row r="74" spans="1:17" ht="14.25" customHeight="1">
      <c r="A74" s="95"/>
      <c r="B74" s="227" t="s">
        <v>43</v>
      </c>
      <c r="C74" s="228"/>
      <c r="D74" s="308" t="s">
        <v>44</v>
      </c>
      <c r="E74" s="309"/>
      <c r="F74" s="309"/>
      <c r="G74" s="309"/>
      <c r="H74" s="310"/>
      <c r="I74" s="210">
        <f t="shared" ref="I74:I75" si="7">H74</f>
        <v>0</v>
      </c>
      <c r="J74" s="224"/>
      <c r="K74" s="43"/>
      <c r="O74" s="269"/>
      <c r="P74" s="79"/>
      <c r="Q74" s="79"/>
    </row>
    <row r="75" spans="1:17" ht="15" customHeight="1">
      <c r="A75" s="95"/>
      <c r="B75" s="227" t="s">
        <v>111</v>
      </c>
      <c r="C75" s="228"/>
      <c r="D75" s="308" t="s">
        <v>44</v>
      </c>
      <c r="E75" s="309"/>
      <c r="F75" s="309"/>
      <c r="G75" s="309"/>
      <c r="H75" s="310"/>
      <c r="I75" s="210">
        <f t="shared" si="7"/>
        <v>0</v>
      </c>
      <c r="J75" s="224"/>
      <c r="K75" s="19" t="s">
        <v>112</v>
      </c>
      <c r="O75" s="75"/>
      <c r="P75" s="76"/>
      <c r="Q75" s="76"/>
    </row>
    <row r="76" spans="1:17" ht="18">
      <c r="A76" s="96"/>
      <c r="B76" s="302" t="s">
        <v>46</v>
      </c>
      <c r="C76" s="303"/>
      <c r="D76" s="303"/>
      <c r="E76" s="303"/>
      <c r="F76" s="303"/>
      <c r="G76" s="303"/>
      <c r="H76" s="304"/>
      <c r="I76" s="229">
        <f>I71+I72</f>
        <v>321535</v>
      </c>
      <c r="J76" s="229">
        <f>I76</f>
        <v>321535</v>
      </c>
      <c r="K76" s="97">
        <f>J76/$I$82</f>
        <v>0.95542811297487629</v>
      </c>
      <c r="O76" s="75"/>
      <c r="P76" s="76"/>
      <c r="Q76" s="76"/>
    </row>
    <row r="77" spans="1:17" ht="26.25" customHeight="1">
      <c r="A77" s="83">
        <v>11</v>
      </c>
      <c r="B77" s="84" t="s">
        <v>113</v>
      </c>
      <c r="C77" s="84">
        <v>90210000</v>
      </c>
      <c r="D77" s="305"/>
      <c r="E77" s="306"/>
      <c r="F77" s="306"/>
      <c r="G77" s="306"/>
      <c r="H77" s="307"/>
      <c r="I77" s="230"/>
      <c r="J77" s="231">
        <f>SUM(J78:J81)</f>
        <v>15000</v>
      </c>
      <c r="K77" s="12"/>
      <c r="O77" s="272" t="s">
        <v>114</v>
      </c>
      <c r="P77" s="79"/>
      <c r="Q77" s="79"/>
    </row>
    <row r="78" spans="1:17">
      <c r="A78" s="98"/>
      <c r="B78" s="93" t="s">
        <v>115</v>
      </c>
      <c r="C78" s="93"/>
      <c r="D78" s="308" t="s">
        <v>48</v>
      </c>
      <c r="E78" s="309"/>
      <c r="F78" s="309"/>
      <c r="G78" s="310"/>
      <c r="H78" s="99">
        <v>5000</v>
      </c>
      <c r="I78" s="232"/>
      <c r="J78" s="233">
        <f>H78</f>
        <v>5000</v>
      </c>
      <c r="K78" s="97">
        <f t="shared" ref="K78:K79" si="8">J78/$I$82</f>
        <v>1.4857295675041229E-2</v>
      </c>
      <c r="O78" s="273"/>
      <c r="P78" s="79"/>
      <c r="Q78" s="79"/>
    </row>
    <row r="79" spans="1:17">
      <c r="A79" s="98"/>
      <c r="B79" s="93" t="s">
        <v>116</v>
      </c>
      <c r="C79" s="93"/>
      <c r="D79" s="308" t="s">
        <v>48</v>
      </c>
      <c r="E79" s="309"/>
      <c r="F79" s="309"/>
      <c r="G79" s="310"/>
      <c r="H79" s="99">
        <v>10000</v>
      </c>
      <c r="I79" s="232"/>
      <c r="J79" s="233">
        <f t="shared" ref="J79" si="9">H79</f>
        <v>10000</v>
      </c>
      <c r="K79" s="97">
        <f t="shared" si="8"/>
        <v>2.9714591350082458E-2</v>
      </c>
      <c r="O79" s="274"/>
      <c r="P79" s="79"/>
      <c r="Q79" s="79"/>
    </row>
    <row r="80" spans="1:17">
      <c r="A80" s="98"/>
      <c r="B80" s="93"/>
      <c r="C80" s="93"/>
      <c r="D80" s="308" t="s">
        <v>48</v>
      </c>
      <c r="E80" s="309"/>
      <c r="F80" s="309"/>
      <c r="G80" s="310"/>
      <c r="H80" s="99"/>
      <c r="I80" s="232"/>
      <c r="J80" s="233"/>
      <c r="K80" s="97"/>
      <c r="O80" s="75"/>
      <c r="P80" s="76"/>
      <c r="Q80" s="76"/>
    </row>
    <row r="81" spans="1:17">
      <c r="A81" s="98"/>
      <c r="B81" s="93"/>
      <c r="C81" s="93"/>
      <c r="D81" s="308" t="s">
        <v>48</v>
      </c>
      <c r="E81" s="309"/>
      <c r="F81" s="309"/>
      <c r="G81" s="310"/>
      <c r="H81" s="99"/>
      <c r="I81" s="232"/>
      <c r="J81" s="233"/>
      <c r="K81" s="97"/>
      <c r="O81" s="75"/>
      <c r="P81" s="76"/>
      <c r="Q81" s="76"/>
    </row>
    <row r="82" spans="1:17" ht="18">
      <c r="A82" s="96"/>
      <c r="B82" s="248" t="s">
        <v>117</v>
      </c>
      <c r="C82" s="248"/>
      <c r="D82" s="248"/>
      <c r="E82" s="248"/>
      <c r="F82" s="248"/>
      <c r="G82" s="248"/>
      <c r="H82" s="248"/>
      <c r="I82" s="249">
        <f>I76+J77</f>
        <v>336535</v>
      </c>
      <c r="J82" s="249"/>
      <c r="K82" s="101">
        <f>SUM(K76:K81)</f>
        <v>1</v>
      </c>
      <c r="O82" s="75"/>
      <c r="P82" s="76"/>
      <c r="Q82" s="76"/>
    </row>
    <row r="83" spans="1:17">
      <c r="A83" s="102"/>
      <c r="B83" s="102"/>
      <c r="C83" s="102"/>
      <c r="D83" s="102"/>
      <c r="E83" s="102"/>
      <c r="F83" s="102"/>
      <c r="G83" s="102"/>
      <c r="H83" s="103"/>
      <c r="I83" s="102"/>
      <c r="J83" s="102"/>
      <c r="K83" s="43"/>
      <c r="O83" s="75"/>
      <c r="P83" s="76"/>
      <c r="Q83" s="76"/>
    </row>
    <row r="84" spans="1:17" ht="37.25" customHeight="1">
      <c r="A84" s="104"/>
      <c r="B84" s="253" t="s">
        <v>50</v>
      </c>
      <c r="C84" s="253"/>
      <c r="D84" s="253"/>
      <c r="E84" s="253"/>
      <c r="F84" s="253"/>
      <c r="G84" s="253"/>
      <c r="H84" s="253"/>
      <c r="I84" s="253"/>
      <c r="J84" s="253"/>
      <c r="K84" s="253"/>
      <c r="O84" s="75"/>
      <c r="P84" s="76"/>
      <c r="Q84" s="76"/>
    </row>
    <row r="85" spans="1:17" ht="11.25" customHeight="1">
      <c r="A85" s="104"/>
      <c r="B85" s="207"/>
      <c r="C85" s="207"/>
      <c r="D85" s="207"/>
      <c r="E85" s="207"/>
      <c r="F85" s="207"/>
      <c r="G85" s="207"/>
      <c r="H85" s="207"/>
      <c r="I85" s="207"/>
      <c r="J85" s="207"/>
      <c r="K85" s="207"/>
      <c r="O85" s="75"/>
      <c r="P85" s="76"/>
      <c r="Q85" s="76"/>
    </row>
    <row r="86" spans="1:17" ht="64.5" customHeight="1">
      <c r="A86" s="105"/>
      <c r="B86" s="312" t="s">
        <v>146</v>
      </c>
      <c r="C86" s="312"/>
      <c r="D86" s="312"/>
      <c r="E86" s="312"/>
      <c r="F86" s="312"/>
      <c r="G86" s="312"/>
      <c r="H86" s="312"/>
      <c r="I86" s="312"/>
      <c r="J86" s="312"/>
      <c r="K86" s="43"/>
      <c r="O86" s="75"/>
      <c r="P86" s="76"/>
      <c r="Q86" s="76"/>
    </row>
    <row r="87" spans="1:17" ht="15.75" customHeight="1">
      <c r="A87" s="105"/>
      <c r="B87" s="208"/>
      <c r="C87" s="208"/>
      <c r="D87" s="208"/>
      <c r="E87" s="208"/>
      <c r="F87" s="208"/>
      <c r="G87" s="208"/>
      <c r="H87" s="208"/>
      <c r="I87" s="208"/>
      <c r="J87" s="208"/>
      <c r="K87" s="43"/>
      <c r="O87" s="75"/>
      <c r="P87" s="76"/>
      <c r="Q87" s="76"/>
    </row>
    <row r="88" spans="1:17" ht="19">
      <c r="A88" s="106"/>
      <c r="B88" s="250" t="s">
        <v>51</v>
      </c>
      <c r="C88" s="250"/>
      <c r="D88" s="250"/>
      <c r="E88" s="250"/>
      <c r="F88" s="250"/>
      <c r="G88" s="250"/>
      <c r="H88" s="250"/>
      <c r="I88" s="250"/>
      <c r="J88" s="250"/>
      <c r="K88" s="43"/>
      <c r="O88" s="75"/>
      <c r="P88" s="76"/>
      <c r="Q88" s="76"/>
    </row>
    <row r="89" spans="1:17" ht="23" customHeight="1">
      <c r="A89" s="106"/>
      <c r="B89" s="250"/>
      <c r="C89" s="250"/>
      <c r="D89" s="250"/>
      <c r="E89" s="250"/>
      <c r="F89" s="250"/>
      <c r="G89" s="250"/>
      <c r="H89" s="250"/>
      <c r="I89" s="250"/>
      <c r="J89" s="250"/>
      <c r="K89" s="43"/>
      <c r="O89" s="75"/>
      <c r="P89" s="76"/>
      <c r="Q89" s="76"/>
    </row>
    <row r="90" spans="1:17" ht="19">
      <c r="A90" s="106"/>
      <c r="B90" s="251"/>
      <c r="C90" s="251"/>
      <c r="D90" s="251"/>
      <c r="E90" s="251"/>
      <c r="F90" s="251"/>
      <c r="G90" s="251"/>
      <c r="H90" s="251"/>
      <c r="I90" s="251"/>
      <c r="J90" s="251"/>
      <c r="K90" s="43"/>
      <c r="O90" s="75"/>
      <c r="P90" s="76"/>
      <c r="Q90" s="76"/>
    </row>
    <row r="91" spans="1:17" ht="41" customHeight="1">
      <c r="A91" s="106"/>
      <c r="B91" s="252" t="s">
        <v>118</v>
      </c>
      <c r="C91" s="252"/>
      <c r="D91" s="252"/>
      <c r="E91" s="252"/>
      <c r="F91" s="252"/>
      <c r="G91" s="252"/>
      <c r="H91" s="252"/>
      <c r="I91" s="252"/>
      <c r="J91" s="252"/>
      <c r="K91" s="43"/>
      <c r="O91" s="75"/>
      <c r="P91" s="76"/>
      <c r="Q91" s="76"/>
    </row>
    <row r="92" spans="1:17" ht="17.399999999999999" customHeight="1">
      <c r="A92" s="106"/>
      <c r="B92" s="107"/>
      <c r="C92" s="107"/>
      <c r="D92" s="107"/>
      <c r="E92" s="107"/>
      <c r="F92" s="107"/>
      <c r="G92" s="107"/>
      <c r="H92" s="107"/>
      <c r="I92" s="107"/>
      <c r="J92" s="107"/>
      <c r="K92" s="43"/>
      <c r="O92" s="75"/>
      <c r="P92" s="76"/>
      <c r="Q92" s="76"/>
    </row>
    <row r="93" spans="1:17" ht="64.5" customHeight="1">
      <c r="A93" s="106"/>
      <c r="B93" s="311" t="s">
        <v>119</v>
      </c>
      <c r="C93" s="311"/>
      <c r="D93" s="311"/>
      <c r="E93" s="311"/>
      <c r="F93" s="311"/>
      <c r="G93" s="311"/>
      <c r="H93" s="311"/>
      <c r="I93" s="311"/>
      <c r="J93" s="311"/>
      <c r="K93" s="43"/>
      <c r="O93" s="75"/>
      <c r="P93" s="76"/>
      <c r="Q93" s="76"/>
    </row>
    <row r="94" spans="1:17" ht="20" customHeight="1">
      <c r="A94" s="106"/>
      <c r="B94" s="108"/>
      <c r="C94" s="108"/>
      <c r="D94" s="108"/>
      <c r="E94" s="108"/>
      <c r="F94" s="108"/>
      <c r="G94" s="108"/>
      <c r="H94" s="108"/>
      <c r="I94" s="108"/>
      <c r="J94" s="108"/>
      <c r="K94" s="43"/>
      <c r="O94" s="75"/>
      <c r="P94" s="76"/>
      <c r="Q94" s="76"/>
    </row>
    <row r="95" spans="1:17" ht="25.5" customHeight="1">
      <c r="A95" s="109"/>
      <c r="B95" s="247" t="s">
        <v>120</v>
      </c>
      <c r="C95" s="247"/>
      <c r="D95" s="247"/>
      <c r="E95" s="247"/>
      <c r="F95" s="247"/>
      <c r="G95" s="247"/>
      <c r="H95" s="247"/>
      <c r="I95" s="247"/>
      <c r="J95" s="247"/>
      <c r="K95" s="43"/>
      <c r="O95" s="275" t="s">
        <v>121</v>
      </c>
      <c r="P95" s="79"/>
      <c r="Q95" s="79"/>
    </row>
    <row r="96" spans="1:17" ht="28.25" customHeight="1">
      <c r="A96" s="109"/>
      <c r="B96" s="247"/>
      <c r="C96" s="247"/>
      <c r="D96" s="247"/>
      <c r="E96" s="247"/>
      <c r="F96" s="247"/>
      <c r="G96" s="247"/>
      <c r="H96" s="247"/>
      <c r="I96" s="247"/>
      <c r="J96" s="247"/>
      <c r="K96" s="43"/>
      <c r="O96" s="276"/>
      <c r="P96" s="79"/>
      <c r="Q96" s="79"/>
    </row>
    <row r="97" spans="1:17" ht="12.5">
      <c r="A97" s="110"/>
      <c r="B97" s="102"/>
      <c r="C97" s="102"/>
      <c r="D97" s="102"/>
      <c r="E97" s="102"/>
      <c r="F97" s="102"/>
      <c r="G97" s="102"/>
      <c r="H97" s="103"/>
      <c r="I97" s="102"/>
      <c r="J97" s="102"/>
      <c r="K97" s="43"/>
      <c r="O97" s="277"/>
      <c r="P97" s="79"/>
      <c r="Q97" s="79"/>
    </row>
    <row r="98" spans="1:17">
      <c r="A98" s="110"/>
      <c r="B98" s="102"/>
      <c r="C98" s="102"/>
      <c r="D98" s="102"/>
      <c r="E98" s="102"/>
      <c r="F98" s="102"/>
      <c r="G98" s="102"/>
      <c r="H98" s="103"/>
      <c r="I98" s="102"/>
      <c r="J98" s="102"/>
      <c r="K98" s="43"/>
    </row>
    <row r="99" spans="1:17" ht="19">
      <c r="A99" s="1"/>
      <c r="K99" s="43"/>
    </row>
    <row r="100" spans="1:17" ht="58.5" customHeight="1">
      <c r="A100" s="111"/>
      <c r="K100" s="43"/>
    </row>
  </sheetData>
  <sheetProtection algorithmName="SHA-512" hashValue="1wSN8YIIfzo+cAcEIm/m6jMm39H7fcOw0eicBZ/yNtA9iOybcFzI4BSmy0oqu3GSAYLUDyhcAZb0r0067INqwQ==" saltValue="QmnW3cspH1y/ufCS/LYYOw==" spinCount="100000" sheet="1" selectLockedCells="1" selectUnlockedCells="1"/>
  <protectedRanges>
    <protectedRange algorithmName="SHA-512" hashValue="DOHc2yQ59uJi1mLfGgr9znuQ6E7r0Wt50MhD01Max5w5uONcsifvVguSdFIs47WNaspFtHUDgeIBC8d2UibZ/w==" saltValue="Ec9m2tIrvPN/IzKkRPrgMg==" spinCount="100000" sqref="A4" name="Bereich2"/>
    <protectedRange algorithmName="SHA-512" hashValue="DOHc2yQ59uJi1mLfGgr9znuQ6E7r0Wt50MhD01Max5w5uONcsifvVguSdFIs47WNaspFtHUDgeIBC8d2UibZ/w==" saltValue="Ec9m2tIrvPN/IzKkRPrgMg==" spinCount="100000" sqref="O4:X4" name="Bereich2_1"/>
  </protectedRanges>
  <mergeCells count="96">
    <mergeCell ref="D34:H34"/>
    <mergeCell ref="D35:H35"/>
    <mergeCell ref="D36:H36"/>
    <mergeCell ref="D37:H37"/>
    <mergeCell ref="D39:H39"/>
    <mergeCell ref="D13:H13"/>
    <mergeCell ref="D14:H14"/>
    <mergeCell ref="D15:H15"/>
    <mergeCell ref="D16:H16"/>
    <mergeCell ref="D17:H17"/>
    <mergeCell ref="D80:G80"/>
    <mergeCell ref="D81:G81"/>
    <mergeCell ref="B93:J93"/>
    <mergeCell ref="D78:G78"/>
    <mergeCell ref="D79:G79"/>
    <mergeCell ref="B86:J86"/>
    <mergeCell ref="B76:H76"/>
    <mergeCell ref="D77:H77"/>
    <mergeCell ref="D73:H73"/>
    <mergeCell ref="D74:H74"/>
    <mergeCell ref="D75:H75"/>
    <mergeCell ref="E70:G70"/>
    <mergeCell ref="D50:H50"/>
    <mergeCell ref="D51:H51"/>
    <mergeCell ref="D52:H52"/>
    <mergeCell ref="D53:H53"/>
    <mergeCell ref="D54:H54"/>
    <mergeCell ref="D55:H55"/>
    <mergeCell ref="D56:H56"/>
    <mergeCell ref="D57:H57"/>
    <mergeCell ref="D58:H58"/>
    <mergeCell ref="D59:H59"/>
    <mergeCell ref="D66:H66"/>
    <mergeCell ref="D67:H67"/>
    <mergeCell ref="D69:H69"/>
    <mergeCell ref="D44:H44"/>
    <mergeCell ref="D45:H45"/>
    <mergeCell ref="D46:H46"/>
    <mergeCell ref="D47:H47"/>
    <mergeCell ref="D48:H48"/>
    <mergeCell ref="O6:O10"/>
    <mergeCell ref="O65:O67"/>
    <mergeCell ref="O12:O21"/>
    <mergeCell ref="O23:O30"/>
    <mergeCell ref="D40:H40"/>
    <mergeCell ref="D41:H41"/>
    <mergeCell ref="D42:H42"/>
    <mergeCell ref="D43:H43"/>
    <mergeCell ref="D21:H21"/>
    <mergeCell ref="D22:H22"/>
    <mergeCell ref="D24:H24"/>
    <mergeCell ref="D25:H25"/>
    <mergeCell ref="D26:H26"/>
    <mergeCell ref="D27:H27"/>
    <mergeCell ref="D28:H28"/>
    <mergeCell ref="D29:H29"/>
    <mergeCell ref="O69:O70"/>
    <mergeCell ref="O31:O37"/>
    <mergeCell ref="O72:O74"/>
    <mergeCell ref="O77:O79"/>
    <mergeCell ref="O95:O97"/>
    <mergeCell ref="O38:O47"/>
    <mergeCell ref="O49:O57"/>
    <mergeCell ref="O60:O63"/>
    <mergeCell ref="A2:I2"/>
    <mergeCell ref="D38:H38"/>
    <mergeCell ref="D23:H23"/>
    <mergeCell ref="B5:H5"/>
    <mergeCell ref="I5:J5"/>
    <mergeCell ref="D6:H6"/>
    <mergeCell ref="D12:H12"/>
    <mergeCell ref="J6:J68"/>
    <mergeCell ref="D49:H49"/>
    <mergeCell ref="D31:H31"/>
    <mergeCell ref="D18:H18"/>
    <mergeCell ref="D19:H19"/>
    <mergeCell ref="D20:H20"/>
    <mergeCell ref="D30:H30"/>
    <mergeCell ref="D32:H32"/>
    <mergeCell ref="D33:H33"/>
    <mergeCell ref="D72:H72"/>
    <mergeCell ref="D60:H60"/>
    <mergeCell ref="B68:H68"/>
    <mergeCell ref="D65:H65"/>
    <mergeCell ref="B95:J96"/>
    <mergeCell ref="B82:H82"/>
    <mergeCell ref="I82:J82"/>
    <mergeCell ref="B88:J89"/>
    <mergeCell ref="B90:J90"/>
    <mergeCell ref="B91:J91"/>
    <mergeCell ref="B84:K84"/>
    <mergeCell ref="E61:G61"/>
    <mergeCell ref="E62:G62"/>
    <mergeCell ref="E63:G63"/>
    <mergeCell ref="E64:G64"/>
    <mergeCell ref="B71:H71"/>
  </mergeCells>
  <conditionalFormatting sqref="A2 J2:K2 A3:K6 O2 R2:W2">
    <cfRule type="expression" dxfId="21" priority="37">
      <formula>#REF!="Örtlicher Zuschuss"</formula>
    </cfRule>
  </conditionalFormatting>
  <conditionalFormatting sqref="A2 J2:N2 A3:Q3 A4:N4 A5:Q6 A7:N10 P7:Q10 A11:Q12 A13:C14 I13:N21 P13:Q21 I14:I22 A15:A19 C15:C19 A20:C22 I22:Q22 A23:Q23 A24:A29 C24:C29 I24:N30 P24:Q30 A30:C30 A31:B31 J31:Q31 A32:C37 I32:N37 P32:Q37 A38:Q38 A39:A44 C39:C44 I39:N47 P39:Q47 I40:I48 A45:C48 I48:Q48 A49:Q49 I50:N57 P50:Q57 C50:C58 A50:A59 I51:I59 I58:Q59 B59:C59 A60:Q60 P61:Q63 H64:Q64 A65:Q65 P66:Q67 A68:Q68 A69:C69 I69:Q69 A70:D70 H70:N70 P70:Q70 A71:B71 I71:Q71 A72:Q72 I73:N74 P73:Q74 A73:D75 I74:I75 I75:Q77 A76:B76 A77:D81 H78:N79 P78:Q79 H80:Q81 A82:Q83 L84:Q85 A84:B87 K86:Q87 A88:Q92 A93:B94 K93:Q94 A95:Q95 P96:Q97 A96:N100 A101:Q105">
    <cfRule type="expression" dxfId="20" priority="34">
      <formula>#REF!="Örtlicher Zuschuss"</formula>
    </cfRule>
  </conditionalFormatting>
  <conditionalFormatting sqref="A2">
    <cfRule type="expression" dxfId="19" priority="248">
      <formula>#REF!=""</formula>
    </cfRule>
  </conditionalFormatting>
  <conditionalFormatting sqref="A79:C81">
    <cfRule type="expression" dxfId="18" priority="40">
      <formula>#REF!="Änderung"</formula>
    </cfRule>
  </conditionalFormatting>
  <conditionalFormatting sqref="A66:D67 I66:N67">
    <cfRule type="expression" dxfId="17" priority="14">
      <formula>#REF!="Örtlicher Zuschuss"</formula>
    </cfRule>
  </conditionalFormatting>
  <conditionalFormatting sqref="A7:K12 I71:K71 A38:K38 H78:K81 A77:D81 I32:K37 A65:K65 A66:D67 I66:K67 A13:C14 I13:K22 A15:A19 C15:C19 A20:C22 A23:K23 A24:A29 C24:C29 I24:K30 A30:C30 A31:B31 J31:K31 A32:C37 A39:A44 C39:C44 I39:K48 A45:C48 A49:K49 A50:A59 C50:C59 I50:K59 A60:K60 H61:K64 A68:K68 A69:C69 I69:K69 A70:D70 H70:K70 A71:B71 A72:K72 A73:D75 I73:K77 A76:B76 A82:K83 A84:B87 K86:K87 A88:K92 A93:B94 K93:K94 A95:K96 A61:E64">
    <cfRule type="expression" dxfId="16" priority="172">
      <formula>#REF!= "Örtlicher Zuschuss"</formula>
    </cfRule>
  </conditionalFormatting>
  <conditionalFormatting sqref="B59">
    <cfRule type="expression" dxfId="15" priority="217">
      <formula>#REF!= "Örtlicher Zuschuss"</formula>
    </cfRule>
    <cfRule type="expression" dxfId="14" priority="333">
      <formula>#REF!="Änderung"</formula>
    </cfRule>
  </conditionalFormatting>
  <conditionalFormatting sqref="B50:C59 B7:I11 A7:A59 B12:D12 I12:I30 B13:C22 B23:D23 B24:C30 A31:B31 B32:C37 B38:D38 I38:I60 B39:C48 B49:D49 D60 A61:E64 H61:I64 D65 I65 A66:C67 I67 A68:I68 B72:D72">
    <cfRule type="expression" dxfId="13" priority="272">
      <formula>#REF!="Änderung"</formula>
    </cfRule>
  </conditionalFormatting>
  <conditionalFormatting sqref="B69:C69 I69 A69:A72 B70:D70 H70:I70 B71 I71:I72">
    <cfRule type="expression" dxfId="12" priority="305">
      <formula>#REF!="Änderung"</formula>
    </cfRule>
  </conditionalFormatting>
  <conditionalFormatting sqref="B77:D77 I77 A77:A78 B78:C78 H78:I78">
    <cfRule type="expression" dxfId="11" priority="302">
      <formula>#REF!="Änderung"</formula>
    </cfRule>
  </conditionalFormatting>
  <conditionalFormatting sqref="C31:D31">
    <cfRule type="expression" dxfId="10" priority="1">
      <formula>#REF!="Änderung"</formula>
    </cfRule>
  </conditionalFormatting>
  <conditionalFormatting sqref="H79:I81">
    <cfRule type="expression" dxfId="9" priority="76">
      <formula>#REF!="Änderung"</formula>
    </cfRule>
  </conditionalFormatting>
  <conditionalFormatting sqref="H61:N63 A61:E64 I62:I64">
    <cfRule type="expression" dxfId="8" priority="27">
      <formula>#REF!="Örtlicher Zuschuss"</formula>
    </cfRule>
  </conditionalFormatting>
  <conditionalFormatting sqref="I6 I12">
    <cfRule type="expression" dxfId="7" priority="96">
      <formula>#REF!=1</formula>
    </cfRule>
  </conditionalFormatting>
  <conditionalFormatting sqref="I31">
    <cfRule type="expression" dxfId="6" priority="2">
      <formula>#REF!=2</formula>
    </cfRule>
    <cfRule type="expression" dxfId="5" priority="3">
      <formula>#REF!&gt;1000000</formula>
    </cfRule>
    <cfRule type="expression" dxfId="4" priority="4">
      <formula>#REF!="Änderung"</formula>
    </cfRule>
  </conditionalFormatting>
  <conditionalFormatting sqref="I32:I37 A65:B65 D66:D67 I66:I67">
    <cfRule type="expression" dxfId="3" priority="38">
      <formula>#REF!="Änderung"</formula>
    </cfRule>
  </conditionalFormatting>
  <conditionalFormatting sqref="I38">
    <cfRule type="expression" dxfId="2" priority="80">
      <formula>#REF!=2</formula>
    </cfRule>
    <cfRule type="expression" dxfId="1" priority="81">
      <formula>#REF!&gt;1000000</formula>
    </cfRule>
  </conditionalFormatting>
  <conditionalFormatting sqref="I71">
    <cfRule type="expression" dxfId="0" priority="93">
      <formula>$K$62=1</formula>
    </cfRule>
  </conditionalFormatting>
  <pageMargins left="0.70866141732283472" right="0.70866141732283472" top="0.78740157480314965" bottom="0.78740157480314965" header="0.31496062992125984" footer="0.31496062992125984"/>
  <pageSetup paperSize="8" scale="8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D704CCC1773743966ECD09ADCDE55B" ma:contentTypeVersion="16" ma:contentTypeDescription="Ein neues Dokument erstellen." ma:contentTypeScope="" ma:versionID="483fa947db9bcfb9b977aa2b0cf15a8d">
  <xsd:schema xmlns:xsd="http://www.w3.org/2001/XMLSchema" xmlns:xs="http://www.w3.org/2001/XMLSchema" xmlns:p="http://schemas.microsoft.com/office/2006/metadata/properties" xmlns:ns2="f84d339f-d7d5-4e7e-8e02-4f2868b91c6b" xmlns:ns3="8b69e2c9-8f9d-4f3c-8895-513f3dff8637" targetNamespace="http://schemas.microsoft.com/office/2006/metadata/properties" ma:root="true" ma:fieldsID="b5e1fbea07499b9c3a5022f35f99d70e" ns2:_="" ns3:_="">
    <xsd:import namespace="f84d339f-d7d5-4e7e-8e02-4f2868b91c6b"/>
    <xsd:import namespace="8b69e2c9-8f9d-4f3c-8895-513f3dff86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d339f-d7d5-4e7e-8e02-4f2868b91c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69e2c9-8f9d-4f3c-8895-513f3dff8637"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3338f70-ff5f-4d55-a584-541e9eb7cc3c}" ma:internalName="TaxCatchAll" ma:showField="CatchAllData" ma:web="8b69e2c9-8f9d-4f3c-8895-513f3dff86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b69e2c9-8f9d-4f3c-8895-513f3dff8637" xsi:nil="true"/>
    <lcf76f155ced4ddcb4097134ff3c332f xmlns="f84d339f-d7d5-4e7e-8e02-4f2868b91c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537409-F3A8-4CAF-AEC6-96E463BC1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d339f-d7d5-4e7e-8e02-4f2868b91c6b"/>
    <ds:schemaRef ds:uri="8b69e2c9-8f9d-4f3c-8895-513f3dff8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A38959-335C-4FD0-80DE-867B6DB282F4}">
  <ds:schemaRefs>
    <ds:schemaRef ds:uri="http://schemas.microsoft.com/sharepoint/v3/contenttype/forms"/>
  </ds:schemaRefs>
</ds:datastoreItem>
</file>

<file path=customXml/itemProps3.xml><?xml version="1.0" encoding="utf-8"?>
<ds:datastoreItem xmlns:ds="http://schemas.openxmlformats.org/officeDocument/2006/customXml" ds:itemID="{59D7FC88-1CAE-44D4-9BD7-36D93A473562}">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8b69e2c9-8f9d-4f3c-8895-513f3dff8637"/>
    <ds:schemaRef ds:uri="http://purl.org/dc/terms/"/>
    <ds:schemaRef ds:uri="f84d339f-d7d5-4e7e-8e02-4f2868b91c6b"/>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Key data</vt:lpstr>
      <vt:lpstr>Financing budget</vt:lpstr>
      <vt:lpstr>Forwarding of fund</vt:lpstr>
      <vt:lpstr>Example</vt:lpstr>
      <vt:lpstr>Example!Print_Area</vt:lpstr>
      <vt:lpstr>'Financing budget'!Print_Area</vt:lpstr>
      <vt:lpstr>'Forwarding of fund'!Print_Area</vt:lpstr>
      <vt:lpstr>'Key data'!Print_Area</vt:lpstr>
      <vt:lpstr>Example!Print_Titles</vt:lpstr>
      <vt:lpstr>'Financing budget'!Print_Titles</vt:lpstr>
      <vt:lpstr>'Forwarding of fund'!Print_Titles</vt:lpstr>
    </vt:vector>
  </TitlesOfParts>
  <Manager/>
  <Company>CAMP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Euro-Budget, Englisch, Stand 12/2025</dc:title>
  <dc:subject/>
  <dc:creator>Maputla, Matshie GIZ ZA</dc:creator>
  <cp:keywords/>
  <dc:description/>
  <cp:lastModifiedBy>Maputla, Matshie GIZ ZA</cp:lastModifiedBy>
  <cp:revision/>
  <dcterms:created xsi:type="dcterms:W3CDTF">2011-03-24T07:10:37Z</dcterms:created>
  <dcterms:modified xsi:type="dcterms:W3CDTF">2026-07-01T13:16:20Z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0x010100F1D704CCC1773743966ECD09ADCDE55B</vt:lpwstr>
  </property>
  <property fmtid="{D5CDD505-2E9C-101B-9397-08002B2CF9AE}" pid="3" name="MediaServiceImageTags">
    <vt:lpwstr/>
  </property>
</Properties>
</file>